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30" yWindow="4965" windowWidth="15480" windowHeight="6345" tabRatio="760" firstSheet="1" activeTab="1"/>
  </bookViews>
  <sheets>
    <sheet name="COOR 1" sheetId="2" state="hidden" r:id="rId1"/>
    <sheet name="COOR. 2" sheetId="7" r:id="rId2"/>
    <sheet name="COOR 3" sheetId="8" state="hidden" r:id="rId3"/>
    <sheet name="IMPLEMENT." sheetId="5" r:id="rId4"/>
  </sheets>
  <definedNames>
    <definedName name="_xlnm.Print_Titles" localSheetId="3">IMPLEMENT.!#REF!</definedName>
  </definedNames>
  <calcPr calcId="145621"/>
</workbook>
</file>

<file path=xl/calcChain.xml><?xml version="1.0" encoding="utf-8"?>
<calcChain xmlns="http://schemas.openxmlformats.org/spreadsheetml/2006/main">
  <c r="D15" i="5" l="1"/>
  <c r="E15" i="5" s="1"/>
  <c r="E18" i="5" s="1"/>
  <c r="G10" i="7"/>
  <c r="F10" i="7" s="1"/>
  <c r="G11" i="7"/>
  <c r="E11" i="7" s="1"/>
  <c r="G17" i="7"/>
  <c r="G6" i="7" s="1"/>
  <c r="E6" i="7" s="1"/>
  <c r="E17" i="5"/>
  <c r="E16" i="5"/>
  <c r="K27" i="7"/>
  <c r="E12" i="7" l="1"/>
  <c r="G9" i="7"/>
  <c r="F9" i="7" s="1"/>
  <c r="E33" i="7"/>
  <c r="K24" i="7" l="1"/>
  <c r="N6" i="5"/>
  <c r="K6" i="5"/>
  <c r="H6" i="5"/>
  <c r="E6" i="5"/>
  <c r="G33" i="7"/>
  <c r="O6" i="5" l="1"/>
  <c r="C7" i="5"/>
  <c r="C8" i="5" s="1"/>
  <c r="E8" i="5" s="1"/>
  <c r="G16" i="8"/>
  <c r="G17" i="8"/>
  <c r="F63" i="8"/>
  <c r="G55" i="8"/>
  <c r="I55" i="8" s="1"/>
  <c r="G42" i="8"/>
  <c r="I42" i="8" s="1"/>
  <c r="G36" i="8"/>
  <c r="I36" i="8" s="1"/>
  <c r="G30" i="8"/>
  <c r="I30" i="8" s="1"/>
  <c r="G27" i="8"/>
  <c r="I27" i="8" s="1"/>
  <c r="G23" i="8"/>
  <c r="I23" i="8" s="1"/>
  <c r="I17" i="8"/>
  <c r="H8" i="8"/>
  <c r="H7" i="8"/>
  <c r="H6" i="8"/>
  <c r="H5" i="8"/>
  <c r="H4" i="8"/>
  <c r="F63" i="2"/>
  <c r="G55" i="2"/>
  <c r="I55" i="2" s="1"/>
  <c r="G42" i="2"/>
  <c r="I42" i="2" s="1"/>
  <c r="G36" i="2"/>
  <c r="I36" i="2" s="1"/>
  <c r="G30" i="2"/>
  <c r="I30" i="2" s="1"/>
  <c r="G27" i="2"/>
  <c r="I27" i="2" s="1"/>
  <c r="G23" i="2"/>
  <c r="I23" i="2" s="1"/>
  <c r="G17" i="2"/>
  <c r="I17" i="2" s="1"/>
  <c r="G16" i="2"/>
  <c r="H8" i="2"/>
  <c r="H7" i="2"/>
  <c r="H6" i="2"/>
  <c r="H5" i="2"/>
  <c r="H4" i="2"/>
  <c r="H9" i="2" l="1"/>
  <c r="F11" i="2" s="1"/>
  <c r="F12" i="2" s="1"/>
  <c r="E7" i="5"/>
  <c r="I7" i="5"/>
  <c r="I8" i="5" s="1"/>
  <c r="K8" i="5" s="1"/>
  <c r="L7" i="5"/>
  <c r="L8" i="5" s="1"/>
  <c r="N8" i="5" s="1"/>
  <c r="F7" i="5"/>
  <c r="F8" i="5" s="1"/>
  <c r="H8" i="5" s="1"/>
  <c r="G59" i="8"/>
  <c r="G59" i="2"/>
  <c r="H9" i="8"/>
  <c r="F11" i="8" s="1"/>
  <c r="F12" i="8" s="1"/>
  <c r="I16" i="8"/>
  <c r="I59" i="8" s="1"/>
  <c r="J63" i="8" s="1"/>
  <c r="I16" i="2"/>
  <c r="I59" i="2" s="1"/>
  <c r="J63" i="2" s="1"/>
  <c r="O8" i="5" l="1"/>
  <c r="C9" i="5"/>
  <c r="E9" i="5"/>
  <c r="H7" i="5"/>
  <c r="K7" i="5"/>
  <c r="N7" i="5"/>
  <c r="K26" i="7"/>
  <c r="K28" i="7"/>
  <c r="O7" i="5" l="1"/>
  <c r="O9" i="5" s="1"/>
  <c r="G8" i="7" s="1"/>
  <c r="H9" i="5"/>
  <c r="F9" i="5"/>
  <c r="N9" i="5"/>
  <c r="L9" i="5"/>
  <c r="K9" i="5"/>
  <c r="I9" i="5"/>
  <c r="K33" i="7"/>
  <c r="G7" i="7" s="1"/>
  <c r="J68" i="8"/>
  <c r="J68" i="2"/>
  <c r="F8" i="7" l="1"/>
  <c r="F12" i="7" s="1"/>
  <c r="G12" i="7"/>
  <c r="J62" i="8"/>
  <c r="K63" i="8" s="1"/>
  <c r="J62" i="2"/>
  <c r="K63" i="2" s="1"/>
</calcChain>
</file>

<file path=xl/sharedStrings.xml><?xml version="1.0" encoding="utf-8"?>
<sst xmlns="http://schemas.openxmlformats.org/spreadsheetml/2006/main" count="257" uniqueCount="110">
  <si>
    <t>VALOR TOTAL</t>
  </si>
  <si>
    <t>TOTAL</t>
  </si>
  <si>
    <t>RECURSO</t>
  </si>
  <si>
    <t>PROFESIONAL DEL AREA</t>
  </si>
  <si>
    <t>ASIGNACION MENSUAL</t>
  </si>
  <si>
    <t>No. MESES</t>
  </si>
  <si>
    <t>MUNICIPIO</t>
  </si>
  <si>
    <t>No. MONITORES</t>
  </si>
  <si>
    <t>Popayán</t>
  </si>
  <si>
    <t>Tambo</t>
  </si>
  <si>
    <t>Timbio</t>
  </si>
  <si>
    <t>Piendamo</t>
  </si>
  <si>
    <t>Rosas</t>
  </si>
  <si>
    <t>Cajibio</t>
  </si>
  <si>
    <t>Morales</t>
  </si>
  <si>
    <t>Puracé</t>
  </si>
  <si>
    <t>Inza</t>
  </si>
  <si>
    <t>Belalcazar</t>
  </si>
  <si>
    <t>Piamonte</t>
  </si>
  <si>
    <t>Santarosa</t>
  </si>
  <si>
    <t>SanSebatian</t>
  </si>
  <si>
    <t>Florencia</t>
  </si>
  <si>
    <t>La vega</t>
  </si>
  <si>
    <t>Sucre</t>
  </si>
  <si>
    <t>La Sierra</t>
  </si>
  <si>
    <t>Almaguer</t>
  </si>
  <si>
    <t>Balboa</t>
  </si>
  <si>
    <t>Argelia</t>
  </si>
  <si>
    <t>Santander</t>
  </si>
  <si>
    <t>Caldono</t>
  </si>
  <si>
    <t>Jambaló</t>
  </si>
  <si>
    <t>Pto Tejada</t>
  </si>
  <si>
    <t>Caloto</t>
  </si>
  <si>
    <t>Villa Rica</t>
  </si>
  <si>
    <t>Corinto</t>
  </si>
  <si>
    <t>Miranda</t>
  </si>
  <si>
    <t>Guachené</t>
  </si>
  <si>
    <t>Buenos Aires</t>
  </si>
  <si>
    <t>Suarez</t>
  </si>
  <si>
    <t>Timbiqui</t>
  </si>
  <si>
    <t>Guapi</t>
  </si>
  <si>
    <t>López de Micay</t>
  </si>
  <si>
    <t>Padilla</t>
  </si>
  <si>
    <t>Totoró</t>
  </si>
  <si>
    <t xml:space="preserve">Sotará </t>
  </si>
  <si>
    <t>Silvia</t>
  </si>
  <si>
    <t>Mercaderes</t>
  </si>
  <si>
    <t>Bolivar</t>
  </si>
  <si>
    <t>Toribio</t>
  </si>
  <si>
    <t>Patia</t>
  </si>
  <si>
    <t>incentivos</t>
  </si>
  <si>
    <t>MONITORES PROGRAMA EDUCATIVO  MODELO EDUCATIVO  -  FORMATE</t>
  </si>
  <si>
    <t>COORDINADOR PROGRAMA EDICATIVO MODELO EDUCATIVO - FORMATE</t>
  </si>
  <si>
    <t>CENTRO</t>
  </si>
  <si>
    <t>ORIENTE</t>
  </si>
  <si>
    <t>BOTA CAUCANA</t>
  </si>
  <si>
    <t>MACIZO</t>
  </si>
  <si>
    <t>SUR</t>
  </si>
  <si>
    <t>NORTE</t>
  </si>
  <si>
    <t>COSTA PACIFICA</t>
  </si>
  <si>
    <t>ZONAS</t>
  </si>
  <si>
    <t>CANTIDAD</t>
  </si>
  <si>
    <t>RECURSO 40 - TASA PRO DEPORTE</t>
  </si>
  <si>
    <t>RECURSO 80 - GOBERNACION</t>
  </si>
  <si>
    <t>40    80</t>
  </si>
  <si>
    <t>40     80</t>
  </si>
  <si>
    <t>No.</t>
  </si>
  <si>
    <t>VR UNITARIO</t>
  </si>
  <si>
    <t>ANEXO 01</t>
  </si>
  <si>
    <t>CORDINADOR GENERAL</t>
  </si>
  <si>
    <t>COORDINADOR ZONA NORTE</t>
  </si>
  <si>
    <t>COORDINADOR ZONA CENTRO Y ORIENTE</t>
  </si>
  <si>
    <t>COORDINADOR ZONA SUR Y MACIZO</t>
  </si>
  <si>
    <t>SICOLOGO ZONA GENERAL</t>
  </si>
  <si>
    <t>UN SOLO SICOLOGO GENERAL</t>
  </si>
  <si>
    <t>TRES COORDINADORES DE ZONA</t>
  </si>
  <si>
    <t>101 MONITORES POR OCHO MESES A $ 700.000 PESOS</t>
  </si>
  <si>
    <t>PROPUESTA 1</t>
  </si>
  <si>
    <t>PROPUESTA 3</t>
  </si>
  <si>
    <t>89 MONITORES POR OCHO MESES A $ 800.000 PESOS</t>
  </si>
  <si>
    <t>DESCARTAR</t>
  </si>
  <si>
    <t>ANA BOLENA GARCIA RICARDO</t>
  </si>
  <si>
    <t>GERENTE</t>
  </si>
  <si>
    <t xml:space="preserve">MONITORES </t>
  </si>
  <si>
    <t xml:space="preserve">DETALLE </t>
  </si>
  <si>
    <t>CAMISETAS POLO</t>
  </si>
  <si>
    <t>PANTALONETA</t>
  </si>
  <si>
    <t>PANTALON</t>
  </si>
  <si>
    <t>TOTALES</t>
  </si>
  <si>
    <t>COORDINADOR GENERAL</t>
  </si>
  <si>
    <t>VR. TOTAL</t>
  </si>
  <si>
    <t>UNIFORME PRESENTACION (SUDADERA)</t>
  </si>
  <si>
    <t>APORTE COLDEPORTES</t>
  </si>
  <si>
    <t>APORTES INDEPORTES CAUCA</t>
  </si>
  <si>
    <t xml:space="preserve">UNIFORMES PARA EL EQUIPO DE TRABAJO (Uniforme de presentación, Camisetas polo, Pantalonetas polo, Pantalón)
</t>
  </si>
  <si>
    <t>COORDINADOR PROGRAMA</t>
  </si>
  <si>
    <t>Totoro</t>
  </si>
  <si>
    <t>GESTOR DE HABITOS Y ESTILOS DE VIDA</t>
  </si>
  <si>
    <t>MONITORES Y PERSONAL DE APOYO</t>
  </si>
  <si>
    <t>MATERIAL DIDACTICO FOLLETOS</t>
  </si>
  <si>
    <t>VR TOTAL</t>
  </si>
  <si>
    <t>CAPACITACION</t>
  </si>
  <si>
    <t>MATERIAL DE DIFUSION (PENDONES)</t>
  </si>
  <si>
    <t>DETALLE</t>
  </si>
  <si>
    <t>CONTRATACION GESTOR</t>
  </si>
  <si>
    <t xml:space="preserve">CONTRATACION MONITORES    </t>
  </si>
  <si>
    <t>PERSONAL DE APOYO*</t>
  </si>
  <si>
    <t>(*) como estrategia se realizaran convenios con las universidades que tengan facultades de educacion fisica, trabajo social, y fisioterapia y cuyos estudiantes realizaran el trabajo de personal de apoyoen. En los municipios que no hayan universidades el personal de apoyo seran los estudiantes que cursan el grado 11, como actividad de alfabetizacion.</t>
  </si>
  <si>
    <t>PROGRAMA HÁBITOS Y ESTILOS DE VIDA SALUDABLE A TRAVÉS DE LA ACTIVIDAD FÍSICA</t>
  </si>
  <si>
    <t>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</si>
</sst>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sz val="12"/>
      <color rgb="FFFF0000"/>
      <name val="Calibri"/>
      <family val="2"/>
      <scheme val="minor"/>
    </font>
    <font>
      <sz val="12"/>
      <color theme="1"/>
      <name val="Calibri"/>
      <family val="2"/>
      <scheme val="minor"/>
    </font>
    <font>
      <sz val="14"/>
      <color rgb="FFFF0000"/>
      <name val="Calibri"/>
      <family val="2"/>
      <scheme val="minor"/>
    </font>
    <font>
      <sz val="8"/>
      <color theme="1"/>
      <name val="Calibri"/>
      <family val="2"/>
      <scheme val="minor"/>
    </font>
    <font>
      <sz val="8"/>
      <color theme="1"/>
      <name val="Arial"/>
      <family val="2"/>
    </font>
    <font>
      <sz val="11"/>
      <name val="Calibri"/>
      <family val="2"/>
      <scheme val="minor"/>
    </font>
    <font>
      <b/>
      <sz val="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78">
    <xf numFmtId="0" fontId="0" fillId="0" borderId="0" xfId="0"/>
    <xf numFmtId="0" fontId="0" fillId="0" borderId="0" xfId="0" applyProtection="1">
      <protection locked="0" hidden="1"/>
    </xf>
    <xf numFmtId="0" fontId="0" fillId="0" borderId="0" xfId="0" applyBorder="1" applyProtection="1">
      <protection locked="0" hidden="1"/>
    </xf>
    <xf numFmtId="0" fontId="2" fillId="0" borderId="0" xfId="0" applyFont="1" applyBorder="1" applyProtection="1">
      <protection locked="0" hidden="1"/>
    </xf>
    <xf numFmtId="0" fontId="4" fillId="3" borderId="1" xfId="0" applyFont="1" applyFill="1" applyBorder="1" applyAlignment="1" applyProtection="1">
      <alignment wrapText="1"/>
      <protection locked="0" hidden="1"/>
    </xf>
    <xf numFmtId="0" fontId="0" fillId="5" borderId="1" xfId="0" applyFill="1" applyBorder="1" applyAlignment="1" applyProtection="1">
      <alignment horizontal="center" vertical="center"/>
      <protection locked="0" hidden="1"/>
    </xf>
    <xf numFmtId="3" fontId="0" fillId="5" borderId="1" xfId="0" applyNumberFormat="1" applyFill="1" applyBorder="1" applyAlignment="1" applyProtection="1">
      <alignment vertical="center"/>
      <protection locked="0" hidden="1"/>
    </xf>
    <xf numFmtId="3" fontId="0" fillId="0" borderId="0" xfId="0" applyNumberFormat="1" applyBorder="1" applyProtection="1">
      <protection locked="0" hidden="1"/>
    </xf>
    <xf numFmtId="3" fontId="1" fillId="0" borderId="1" xfId="0" applyNumberFormat="1" applyFont="1" applyBorder="1" applyProtection="1">
      <protection locked="0" hidden="1"/>
    </xf>
    <xf numFmtId="3" fontId="1" fillId="5" borderId="1" xfId="0" applyNumberFormat="1" applyFont="1" applyFill="1" applyBorder="1" applyProtection="1">
      <protection locked="0" hidden="1"/>
    </xf>
    <xf numFmtId="0" fontId="3" fillId="3"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protection locked="0" hidden="1"/>
    </xf>
    <xf numFmtId="0" fontId="0" fillId="4" borderId="1" xfId="0" applyFill="1" applyBorder="1" applyAlignment="1" applyProtection="1">
      <alignment horizontal="center" vertical="center"/>
      <protection locked="0" hidden="1"/>
    </xf>
    <xf numFmtId="3" fontId="0" fillId="4" borderId="1" xfId="0" applyNumberFormat="1" applyFill="1" applyBorder="1" applyAlignment="1" applyProtection="1">
      <alignment horizontal="center" vertical="center"/>
      <protection locked="0" hidden="1"/>
    </xf>
    <xf numFmtId="0" fontId="2" fillId="3" borderId="1" xfId="0" applyFont="1" applyFill="1" applyBorder="1" applyAlignment="1" applyProtection="1">
      <alignment horizontal="center" vertical="center"/>
      <protection locked="0" hidden="1"/>
    </xf>
    <xf numFmtId="3" fontId="2" fillId="3" borderId="1" xfId="0" applyNumberFormat="1" applyFont="1" applyFill="1" applyBorder="1" applyProtection="1">
      <protection locked="0" hidden="1"/>
    </xf>
    <xf numFmtId="0" fontId="4" fillId="3" borderId="1" xfId="0" applyFont="1" applyFill="1" applyBorder="1" applyAlignment="1" applyProtection="1">
      <protection locked="0" hidden="1"/>
    </xf>
    <xf numFmtId="0" fontId="0" fillId="8" borderId="0" xfId="0" applyFill="1" applyBorder="1" applyProtection="1">
      <protection locked="0" hidden="1"/>
    </xf>
    <xf numFmtId="0" fontId="0" fillId="0" borderId="1" xfId="0" applyFill="1" applyBorder="1" applyAlignment="1" applyProtection="1">
      <alignment horizontal="center" vertical="center"/>
      <protection locked="0" hidden="1"/>
    </xf>
    <xf numFmtId="0" fontId="0" fillId="0" borderId="1" xfId="0" applyFill="1" applyBorder="1" applyAlignment="1" applyProtection="1">
      <alignment vertical="center"/>
      <protection locked="0" hidden="1"/>
    </xf>
    <xf numFmtId="3" fontId="0" fillId="0" borderId="1" xfId="0" applyNumberFormat="1" applyFill="1" applyBorder="1" applyAlignment="1" applyProtection="1">
      <alignment vertical="center"/>
      <protection locked="0" hidden="1"/>
    </xf>
    <xf numFmtId="3" fontId="0" fillId="0" borderId="1" xfId="0" applyNumberFormat="1" applyFill="1" applyBorder="1" applyAlignment="1" applyProtection="1">
      <alignment horizontal="center" vertical="center"/>
      <protection locked="0" hidden="1"/>
    </xf>
    <xf numFmtId="0" fontId="0" fillId="2" borderId="0" xfId="0" applyFill="1" applyBorder="1" applyProtection="1">
      <protection locked="0" hidden="1"/>
    </xf>
    <xf numFmtId="3" fontId="0" fillId="2" borderId="0" xfId="0" applyNumberFormat="1" applyFill="1" applyBorder="1" applyProtection="1">
      <protection locked="0" hidden="1"/>
    </xf>
    <xf numFmtId="0" fontId="0" fillId="0" borderId="0" xfId="0" applyBorder="1" applyAlignment="1" applyProtection="1">
      <alignment vertical="center"/>
      <protection locked="0" hidden="1"/>
    </xf>
    <xf numFmtId="0" fontId="0" fillId="0" borderId="1" xfId="0" applyBorder="1" applyAlignment="1" applyProtection="1">
      <alignment horizontal="center" vertical="center"/>
      <protection locked="0" hidden="1"/>
    </xf>
    <xf numFmtId="3" fontId="0" fillId="0" borderId="1" xfId="0" applyNumberFormat="1" applyBorder="1" applyProtection="1">
      <protection locked="0" hidden="1"/>
    </xf>
    <xf numFmtId="0" fontId="4" fillId="0" borderId="0" xfId="0" applyFont="1" applyBorder="1" applyAlignment="1" applyProtection="1">
      <alignment horizontal="center" vertical="center"/>
      <protection locked="0" hidden="1"/>
    </xf>
    <xf numFmtId="0" fontId="6" fillId="8" borderId="0" xfId="0" applyFont="1" applyFill="1" applyBorder="1" applyAlignment="1" applyProtection="1">
      <alignment horizontal="center" vertical="center"/>
      <protection locked="0" hidden="1"/>
    </xf>
    <xf numFmtId="0" fontId="5" fillId="8" borderId="0" xfId="0" applyFont="1" applyFill="1" applyBorder="1" applyAlignment="1" applyProtection="1">
      <alignment vertical="center"/>
      <protection locked="0" hidden="1"/>
    </xf>
    <xf numFmtId="0" fontId="0" fillId="8" borderId="0" xfId="0" applyFill="1" applyBorder="1" applyAlignment="1" applyProtection="1">
      <alignment vertical="center"/>
      <protection locked="0" hidden="1"/>
    </xf>
    <xf numFmtId="0" fontId="0" fillId="6" borderId="1" xfId="0" applyFill="1" applyBorder="1" applyAlignment="1" applyProtection="1">
      <alignment horizontal="center" vertical="center"/>
      <protection locked="0" hidden="1"/>
    </xf>
    <xf numFmtId="0" fontId="1" fillId="6" borderId="1" xfId="0" applyFont="1" applyFill="1" applyBorder="1" applyAlignment="1" applyProtection="1">
      <alignment vertical="center"/>
      <protection locked="0" hidden="1"/>
    </xf>
    <xf numFmtId="3" fontId="1" fillId="6" borderId="1" xfId="0" applyNumberFormat="1" applyFont="1" applyFill="1" applyBorder="1" applyAlignment="1" applyProtection="1">
      <alignment vertical="center"/>
      <protection locked="0" hidden="1"/>
    </xf>
    <xf numFmtId="0" fontId="3" fillId="0" borderId="6" xfId="0" applyFont="1" applyBorder="1" applyAlignment="1" applyProtection="1">
      <alignment horizontal="left"/>
      <protection locked="0" hidden="1"/>
    </xf>
    <xf numFmtId="0" fontId="3" fillId="5" borderId="1" xfId="0" applyFont="1" applyFill="1" applyBorder="1" applyAlignment="1" applyProtection="1">
      <alignment horizontal="left"/>
      <protection locked="0" hidden="1"/>
    </xf>
    <xf numFmtId="0" fontId="3" fillId="0" borderId="0" xfId="0" applyFont="1" applyBorder="1" applyAlignment="1" applyProtection="1">
      <alignment horizontal="left"/>
      <protection locked="0" hidden="1"/>
    </xf>
    <xf numFmtId="3" fontId="1" fillId="0" borderId="0" xfId="0" applyNumberFormat="1" applyFont="1" applyBorder="1" applyProtection="1">
      <protection locked="0" hidden="1"/>
    </xf>
    <xf numFmtId="0" fontId="5" fillId="8" borderId="4" xfId="0" applyFont="1" applyFill="1" applyBorder="1" applyAlignment="1" applyProtection="1">
      <alignment horizontal="left" vertical="center"/>
      <protection locked="0" hidden="1"/>
    </xf>
    <xf numFmtId="0" fontId="4" fillId="4" borderId="1" xfId="0" applyFont="1" applyFill="1" applyBorder="1" applyAlignment="1" applyProtection="1">
      <alignment horizontal="center" vertical="center"/>
      <protection locked="0" hidden="1"/>
    </xf>
    <xf numFmtId="0" fontId="4" fillId="7" borderId="1" xfId="0" applyFont="1" applyFill="1" applyBorder="1" applyAlignment="1" applyProtection="1">
      <alignment horizontal="center" vertical="center"/>
      <protection locked="0" hidden="1"/>
    </xf>
    <xf numFmtId="0" fontId="0" fillId="7" borderId="1" xfId="0" applyFill="1" applyBorder="1" applyAlignment="1" applyProtection="1">
      <alignment horizontal="center" vertical="center"/>
      <protection locked="0" hidden="1"/>
    </xf>
    <xf numFmtId="0" fontId="4" fillId="4" borderId="2" xfId="0" applyFont="1" applyFill="1" applyBorder="1" applyAlignment="1" applyProtection="1">
      <alignment horizontal="center" vertical="center"/>
      <protection locked="0" hidden="1"/>
    </xf>
    <xf numFmtId="0" fontId="0" fillId="5" borderId="1" xfId="0" applyFill="1" applyBorder="1" applyAlignment="1" applyProtection="1">
      <alignment vertical="center"/>
      <protection locked="0" hidden="1"/>
    </xf>
    <xf numFmtId="0" fontId="2" fillId="3" borderId="1" xfId="0" applyFont="1" applyFill="1" applyBorder="1" applyAlignment="1" applyProtection="1">
      <alignment vertical="center"/>
      <protection locked="0" hidden="1"/>
    </xf>
    <xf numFmtId="3" fontId="2" fillId="3" borderId="1" xfId="0" applyNumberFormat="1" applyFont="1" applyFill="1" applyBorder="1" applyAlignment="1" applyProtection="1">
      <alignment horizontal="center"/>
      <protection locked="0" hidden="1"/>
    </xf>
    <xf numFmtId="0" fontId="2" fillId="3" borderId="1" xfId="0" applyFont="1" applyFill="1" applyBorder="1" applyProtection="1">
      <protection locked="0" hidden="1"/>
    </xf>
    <xf numFmtId="0" fontId="7" fillId="2" borderId="0" xfId="0" applyFont="1" applyFill="1" applyBorder="1" applyProtection="1">
      <protection locked="0" hidden="1"/>
    </xf>
    <xf numFmtId="0" fontId="5" fillId="2" borderId="0" xfId="0" applyFont="1" applyFill="1" applyBorder="1" applyProtection="1">
      <protection locked="0" hidden="1"/>
    </xf>
    <xf numFmtId="0" fontId="0" fillId="0" borderId="0" xfId="0" applyBorder="1" applyProtection="1">
      <protection hidden="1"/>
    </xf>
    <xf numFmtId="0" fontId="2" fillId="0" borderId="0" xfId="0" applyFont="1" applyBorder="1" applyProtection="1">
      <protection hidden="1"/>
    </xf>
    <xf numFmtId="0" fontId="4" fillId="0" borderId="0" xfId="0" applyFont="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3" fontId="0" fillId="0" borderId="1" xfId="0" applyNumberFormat="1" applyFill="1" applyBorder="1" applyAlignment="1" applyProtection="1">
      <alignment vertical="center"/>
      <protection hidden="1"/>
    </xf>
    <xf numFmtId="3" fontId="0" fillId="0" borderId="1" xfId="0" applyNumberForma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3" borderId="1" xfId="0" applyFill="1" applyBorder="1" applyAlignment="1" applyProtection="1">
      <alignment horizontal="center" vertical="center"/>
      <protection hidden="1"/>
    </xf>
    <xf numFmtId="3" fontId="1" fillId="3" borderId="1" xfId="0" applyNumberFormat="1" applyFont="1" applyFill="1" applyBorder="1" applyAlignment="1" applyProtection="1">
      <alignment vertical="center"/>
      <protection hidden="1"/>
    </xf>
    <xf numFmtId="0" fontId="3" fillId="3"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3" fontId="0" fillId="0" borderId="0" xfId="0" applyNumberFormat="1" applyFill="1" applyBorder="1" applyAlignment="1" applyProtection="1">
      <alignment horizontal="center" vertical="center"/>
      <protection hidden="1"/>
    </xf>
    <xf numFmtId="0" fontId="4" fillId="7" borderId="1" xfId="0" applyFont="1" applyFill="1"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3" fontId="0" fillId="0" borderId="0" xfId="0" applyNumberFormat="1" applyBorder="1" applyProtection="1">
      <protection hidden="1"/>
    </xf>
    <xf numFmtId="0" fontId="2" fillId="3" borderId="1" xfId="0" applyFont="1" applyFill="1" applyBorder="1" applyAlignment="1" applyProtection="1">
      <alignment vertical="center"/>
      <protection hidden="1"/>
    </xf>
    <xf numFmtId="0" fontId="2" fillId="3" borderId="1" xfId="0" applyFont="1" applyFill="1" applyBorder="1" applyAlignment="1" applyProtection="1">
      <alignment horizontal="center" vertical="center"/>
      <protection hidden="1"/>
    </xf>
    <xf numFmtId="3" fontId="2" fillId="3" borderId="1" xfId="0" applyNumberFormat="1" applyFont="1" applyFill="1" applyBorder="1" applyProtection="1">
      <protection hidden="1"/>
    </xf>
    <xf numFmtId="3" fontId="2" fillId="3" borderId="1" xfId="0" applyNumberFormat="1" applyFont="1" applyFill="1" applyBorder="1" applyAlignment="1" applyProtection="1">
      <alignment horizontal="center"/>
      <protection hidden="1"/>
    </xf>
    <xf numFmtId="0" fontId="2" fillId="3" borderId="1" xfId="0" applyFont="1" applyFill="1" applyBorder="1" applyProtection="1">
      <protection hidden="1"/>
    </xf>
    <xf numFmtId="3" fontId="2" fillId="0" borderId="0" xfId="0" applyNumberFormat="1" applyFont="1" applyFill="1" applyBorder="1" applyProtection="1">
      <protection hidden="1"/>
    </xf>
    <xf numFmtId="0" fontId="0" fillId="0" borderId="0" xfId="0" applyFill="1" applyBorder="1" applyProtection="1">
      <protection hidden="1"/>
    </xf>
    <xf numFmtId="3" fontId="0" fillId="0" borderId="0" xfId="0" applyNumberFormat="1" applyProtection="1">
      <protection locked="0" hidden="1"/>
    </xf>
    <xf numFmtId="0" fontId="6"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3" fontId="0" fillId="0" borderId="0" xfId="0" applyNumberFormat="1" applyFill="1" applyBorder="1" applyProtection="1">
      <protection hidden="1"/>
    </xf>
    <xf numFmtId="0" fontId="3" fillId="0" borderId="9"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0" fillId="0" borderId="8" xfId="0" applyBorder="1" applyProtection="1">
      <protection hidden="1"/>
    </xf>
    <xf numFmtId="0" fontId="0" fillId="0" borderId="0" xfId="0" applyBorder="1" applyAlignment="1" applyProtection="1">
      <alignment horizontal="center" vertical="center"/>
      <protection hidden="1"/>
    </xf>
    <xf numFmtId="3" fontId="8" fillId="0" borderId="1" xfId="0" applyNumberFormat="1" applyFont="1" applyBorder="1" applyAlignment="1" applyProtection="1">
      <alignment horizontal="center" vertical="center" wrapText="1"/>
      <protection locked="0" hidden="1"/>
    </xf>
    <xf numFmtId="0" fontId="0" fillId="0" borderId="1" xfId="0" applyBorder="1" applyProtection="1">
      <protection locked="0" hidden="1"/>
    </xf>
    <xf numFmtId="0" fontId="2" fillId="0" borderId="1" xfId="0" applyFont="1" applyBorder="1" applyProtection="1">
      <protection locked="0" hidden="1"/>
    </xf>
    <xf numFmtId="3" fontId="2" fillId="0" borderId="1" xfId="0" applyNumberFormat="1" applyFont="1" applyBorder="1" applyProtection="1">
      <protection locked="0" hidden="1"/>
    </xf>
    <xf numFmtId="3" fontId="0" fillId="7" borderId="3" xfId="0" applyNumberFormat="1" applyFill="1" applyBorder="1" applyAlignment="1" applyProtection="1">
      <alignment horizontal="center" vertical="center"/>
      <protection hidden="1"/>
    </xf>
    <xf numFmtId="3" fontId="0" fillId="7" borderId="4" xfId="0" applyNumberFormat="1" applyFill="1" applyBorder="1" applyAlignment="1" applyProtection="1">
      <alignment horizontal="center" vertical="center"/>
      <protection hidden="1"/>
    </xf>
    <xf numFmtId="3" fontId="0" fillId="4" borderId="4" xfId="0" applyNumberFormat="1" applyFill="1" applyBorder="1" applyAlignment="1" applyProtection="1">
      <alignment horizontal="center" vertical="center"/>
      <protection hidden="1"/>
    </xf>
    <xf numFmtId="3" fontId="0" fillId="4" borderId="3" xfId="0" applyNumberFormat="1" applyFill="1" applyBorder="1" applyAlignment="1" applyProtection="1">
      <alignment horizontal="center" vertical="center"/>
      <protection hidden="1"/>
    </xf>
    <xf numFmtId="3" fontId="0" fillId="0" borderId="0" xfId="0" applyNumberFormat="1" applyBorder="1" applyAlignment="1" applyProtection="1">
      <alignment vertical="center"/>
      <protection hidden="1"/>
    </xf>
    <xf numFmtId="0" fontId="0" fillId="4" borderId="4"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protection hidden="1"/>
    </xf>
    <xf numFmtId="3" fontId="0" fillId="4" borderId="4" xfId="0" applyNumberFormat="1" applyFill="1" applyBorder="1" applyAlignment="1" applyProtection="1">
      <alignment horizontal="center" vertical="center"/>
      <protection hidden="1"/>
    </xf>
    <xf numFmtId="3" fontId="0" fillId="7" borderId="4" xfId="0" applyNumberFormat="1" applyFill="1" applyBorder="1" applyAlignment="1" applyProtection="1">
      <alignment horizontal="center" vertical="center"/>
      <protection hidden="1"/>
    </xf>
    <xf numFmtId="0" fontId="0" fillId="7" borderId="1" xfId="0" applyFill="1" applyBorder="1" applyAlignment="1" applyProtection="1">
      <alignment horizontal="center" vertical="center" wrapText="1"/>
      <protection hidden="1"/>
    </xf>
    <xf numFmtId="3" fontId="0" fillId="7" borderId="1" xfId="0" applyNumberFormat="1" applyFill="1" applyBorder="1" applyAlignment="1" applyProtection="1">
      <alignment horizontal="center" vertical="center"/>
      <protection hidden="1"/>
    </xf>
    <xf numFmtId="3" fontId="0" fillId="0" borderId="7" xfId="0" applyNumberFormat="1" applyBorder="1" applyProtection="1">
      <protection locked="0" hidden="1"/>
    </xf>
    <xf numFmtId="3" fontId="0" fillId="0" borderId="6" xfId="0" applyNumberFormat="1" applyBorder="1" applyProtection="1">
      <protection locked="0" hidden="1"/>
    </xf>
    <xf numFmtId="0" fontId="0" fillId="0" borderId="1" xfId="0" applyBorder="1" applyProtection="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 xfId="0" applyBorder="1" applyAlignment="1" applyProtection="1">
      <alignment vertical="center"/>
      <protection hidden="1"/>
    </xf>
    <xf numFmtId="3" fontId="0" fillId="0" borderId="0" xfId="0" applyNumberFormat="1" applyBorder="1" applyAlignment="1" applyProtection="1">
      <alignment horizontal="center" vertical="center"/>
      <protection hidden="1"/>
    </xf>
    <xf numFmtId="3" fontId="0" fillId="0" borderId="1" xfId="0" applyNumberFormat="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3" fontId="10" fillId="0" borderId="1" xfId="0" applyNumberFormat="1" applyFont="1" applyFill="1" applyBorder="1" applyAlignment="1" applyProtection="1">
      <alignment horizontal="center" vertical="center"/>
      <protection hidden="1"/>
    </xf>
    <xf numFmtId="3" fontId="10" fillId="0" borderId="1" xfId="0" applyNumberFormat="1" applyFont="1" applyFill="1" applyBorder="1" applyAlignment="1" applyProtection="1">
      <alignment vertical="center"/>
      <protection hidden="1"/>
    </xf>
    <xf numFmtId="3" fontId="2" fillId="0" borderId="0" xfId="0" applyNumberFormat="1" applyFont="1" applyBorder="1" applyProtection="1">
      <protection locked="0" hidden="1"/>
    </xf>
    <xf numFmtId="0" fontId="10" fillId="0" borderId="1" xfId="0" applyFont="1" applyBorder="1" applyProtection="1">
      <protection locked="0" hidden="1"/>
    </xf>
    <xf numFmtId="3" fontId="10" fillId="0" borderId="1" xfId="0" applyNumberFormat="1" applyFont="1" applyBorder="1" applyProtection="1">
      <protection locked="0" hidden="1"/>
    </xf>
    <xf numFmtId="0" fontId="1" fillId="0" borderId="0" xfId="0" applyFont="1" applyBorder="1" applyProtection="1">
      <protection hidden="1"/>
    </xf>
    <xf numFmtId="0" fontId="1" fillId="0" borderId="1" xfId="0" applyFont="1" applyBorder="1" applyAlignment="1" applyProtection="1">
      <alignment horizontal="center"/>
      <protection locked="0" hidden="1"/>
    </xf>
    <xf numFmtId="3" fontId="11" fillId="0" borderId="1" xfId="0" applyNumberFormat="1" applyFont="1" applyBorder="1" applyAlignment="1" applyProtection="1">
      <alignment horizontal="center"/>
      <protection locked="0" hidden="1"/>
    </xf>
    <xf numFmtId="0" fontId="1" fillId="0" borderId="1" xfId="0" applyFont="1" applyBorder="1" applyAlignment="1" applyProtection="1">
      <alignment horizontal="center" vertical="center"/>
      <protection locked="0" hidden="1"/>
    </xf>
    <xf numFmtId="3" fontId="1" fillId="0" borderId="1" xfId="0" applyNumberFormat="1" applyFont="1" applyBorder="1" applyAlignment="1" applyProtection="1">
      <alignment horizontal="center" vertical="center"/>
      <protection locked="0" hidden="1"/>
    </xf>
    <xf numFmtId="0" fontId="1" fillId="0" borderId="5" xfId="0" applyFont="1" applyBorder="1" applyProtection="1">
      <protection locked="0" hidden="1"/>
    </xf>
    <xf numFmtId="0" fontId="1" fillId="0" borderId="1" xfId="0" applyFont="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locked="0" hidden="1"/>
    </xf>
    <xf numFmtId="0" fontId="0" fillId="4" borderId="2" xfId="0" applyFill="1" applyBorder="1" applyAlignment="1" applyProtection="1">
      <alignment horizontal="center" vertical="center" wrapText="1"/>
      <protection locked="0" hidden="1"/>
    </xf>
    <xf numFmtId="0" fontId="0" fillId="4" borderId="4" xfId="0" applyFill="1" applyBorder="1" applyAlignment="1" applyProtection="1">
      <alignment horizontal="center" vertical="center"/>
      <protection locked="0" hidden="1"/>
    </xf>
    <xf numFmtId="0" fontId="0" fillId="4" borderId="2" xfId="0" applyFill="1" applyBorder="1" applyAlignment="1" applyProtection="1">
      <alignment horizontal="center" vertical="center"/>
      <protection locked="0" hidden="1"/>
    </xf>
    <xf numFmtId="3" fontId="0" fillId="7" borderId="3" xfId="0" applyNumberFormat="1" applyFill="1" applyBorder="1" applyAlignment="1" applyProtection="1">
      <alignment horizontal="center" vertical="center"/>
      <protection locked="0" hidden="1"/>
    </xf>
    <xf numFmtId="3" fontId="0" fillId="7" borderId="4" xfId="0" applyNumberFormat="1" applyFill="1" applyBorder="1" applyAlignment="1" applyProtection="1">
      <alignment horizontal="center" vertical="center"/>
      <protection locked="0" hidden="1"/>
    </xf>
    <xf numFmtId="3" fontId="0" fillId="7" borderId="2" xfId="0" applyNumberFormat="1" applyFill="1" applyBorder="1" applyAlignment="1" applyProtection="1">
      <alignment horizontal="center" vertical="center"/>
      <protection locked="0" hidden="1"/>
    </xf>
    <xf numFmtId="0" fontId="1" fillId="6" borderId="5" xfId="0" applyFont="1" applyFill="1" applyBorder="1" applyAlignment="1" applyProtection="1">
      <alignment horizontal="center" vertical="center"/>
      <protection locked="0" hidden="1"/>
    </xf>
    <xf numFmtId="0" fontId="1" fillId="6" borderId="6" xfId="0" applyFont="1" applyFill="1" applyBorder="1" applyAlignment="1" applyProtection="1">
      <alignment horizontal="center" vertical="center"/>
      <protection locked="0" hidden="1"/>
    </xf>
    <xf numFmtId="0" fontId="3" fillId="0" borderId="5" xfId="0" applyFont="1" applyBorder="1" applyAlignment="1" applyProtection="1">
      <alignment horizontal="left"/>
      <protection locked="0" hidden="1"/>
    </xf>
    <xf numFmtId="0" fontId="3" fillId="0" borderId="7" xfId="0" applyFont="1" applyBorder="1" applyAlignment="1" applyProtection="1">
      <alignment horizontal="left"/>
      <protection locked="0" hidden="1"/>
    </xf>
    <xf numFmtId="0" fontId="3" fillId="0" borderId="6" xfId="0" applyFont="1" applyBorder="1" applyAlignment="1" applyProtection="1">
      <alignment horizontal="left"/>
      <protection locked="0" hidden="1"/>
    </xf>
    <xf numFmtId="0" fontId="2" fillId="0" borderId="0" xfId="0" applyFont="1" applyBorder="1" applyAlignment="1" applyProtection="1">
      <alignment horizontal="center"/>
      <protection locked="0" hidden="1"/>
    </xf>
    <xf numFmtId="0" fontId="0" fillId="0" borderId="5" xfId="0" applyFill="1" applyBorder="1" applyAlignment="1" applyProtection="1">
      <alignment horizontal="left" vertical="center"/>
      <protection locked="0" hidden="1"/>
    </xf>
    <xf numFmtId="0" fontId="0" fillId="0" borderId="6" xfId="0" applyFill="1" applyBorder="1" applyAlignment="1" applyProtection="1">
      <alignment horizontal="left" vertical="center"/>
      <protection locked="0" hidden="1"/>
    </xf>
    <xf numFmtId="0" fontId="0" fillId="4" borderId="3" xfId="0" applyFill="1" applyBorder="1" applyAlignment="1" applyProtection="1">
      <alignment horizontal="center" vertical="center" wrapText="1"/>
      <protection locked="0" hidden="1"/>
    </xf>
    <xf numFmtId="3" fontId="0" fillId="4" borderId="3" xfId="0" applyNumberFormat="1" applyFill="1" applyBorder="1" applyAlignment="1" applyProtection="1">
      <alignment horizontal="center" vertical="center"/>
      <protection locked="0" hidden="1"/>
    </xf>
    <xf numFmtId="3" fontId="0" fillId="4" borderId="4" xfId="0" applyNumberFormat="1" applyFill="1" applyBorder="1" applyAlignment="1" applyProtection="1">
      <alignment horizontal="center" vertical="center"/>
      <protection locked="0" hidden="1"/>
    </xf>
    <xf numFmtId="3" fontId="0" fillId="4" borderId="2" xfId="0" applyNumberFormat="1" applyFill="1" applyBorder="1" applyAlignment="1" applyProtection="1">
      <alignment horizontal="center" vertical="center"/>
      <protection locked="0" hidden="1"/>
    </xf>
    <xf numFmtId="0" fontId="3" fillId="5" borderId="1" xfId="0" applyFont="1" applyFill="1" applyBorder="1" applyAlignment="1" applyProtection="1">
      <alignment horizontal="left"/>
      <protection locked="0" hidden="1"/>
    </xf>
    <xf numFmtId="0" fontId="0" fillId="7" borderId="3" xfId="0" applyFill="1" applyBorder="1" applyAlignment="1" applyProtection="1">
      <alignment horizontal="center" vertical="center" wrapText="1"/>
      <protection locked="0" hidden="1"/>
    </xf>
    <xf numFmtId="0" fontId="0" fillId="7" borderId="4" xfId="0" applyFill="1" applyBorder="1" applyAlignment="1" applyProtection="1">
      <alignment horizontal="center" vertical="center" wrapText="1"/>
      <protection locked="0" hidden="1"/>
    </xf>
    <xf numFmtId="0" fontId="0" fillId="7" borderId="2" xfId="0" applyFill="1" applyBorder="1" applyAlignment="1" applyProtection="1">
      <alignment horizontal="center" vertical="center" wrapText="1"/>
      <protection locked="0" hidden="1"/>
    </xf>
    <xf numFmtId="0" fontId="0" fillId="7" borderId="3" xfId="0" applyFill="1" applyBorder="1" applyAlignment="1" applyProtection="1">
      <alignment horizontal="center" vertical="center"/>
      <protection locked="0" hidden="1"/>
    </xf>
    <xf numFmtId="0" fontId="0" fillId="7" borderId="4" xfId="0" applyFill="1" applyBorder="1" applyAlignment="1" applyProtection="1">
      <alignment horizontal="center" vertical="center"/>
      <protection locked="0" hidden="1"/>
    </xf>
    <xf numFmtId="0" fontId="0" fillId="7" borderId="2" xfId="0" applyFill="1" applyBorder="1" applyAlignment="1" applyProtection="1">
      <alignment horizontal="center" vertical="center"/>
      <protection locked="0" hidden="1"/>
    </xf>
    <xf numFmtId="0" fontId="1" fillId="0" borderId="0"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0" fillId="0" borderId="5" xfId="0" applyFill="1" applyBorder="1" applyAlignment="1" applyProtection="1">
      <alignment horizontal="left" vertical="center"/>
      <protection hidden="1"/>
    </xf>
    <xf numFmtId="0" fontId="0" fillId="0" borderId="6" xfId="0" applyFill="1" applyBorder="1" applyAlignment="1" applyProtection="1">
      <alignment horizontal="left" vertical="center"/>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protection hidden="1"/>
    </xf>
    <xf numFmtId="0" fontId="1" fillId="3" borderId="5"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0" fillId="4" borderId="4"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left"/>
      <protection locked="0" hidden="1"/>
    </xf>
    <xf numFmtId="0" fontId="0" fillId="0" borderId="6" xfId="0" applyBorder="1" applyAlignment="1" applyProtection="1">
      <alignment horizontal="left"/>
      <protection locked="0" hidden="1"/>
    </xf>
    <xf numFmtId="0" fontId="0" fillId="0" borderId="7" xfId="0" applyBorder="1" applyAlignment="1" applyProtection="1">
      <alignment horizontal="left"/>
      <protection locked="0" hidden="1"/>
    </xf>
    <xf numFmtId="0" fontId="1" fillId="3" borderId="5"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3" fontId="0" fillId="4" borderId="3" xfId="0" applyNumberFormat="1" applyFill="1" applyBorder="1" applyAlignment="1" applyProtection="1">
      <alignment horizontal="center" vertical="center"/>
      <protection hidden="1"/>
    </xf>
    <xf numFmtId="3" fontId="0" fillId="4" borderId="4" xfId="0" applyNumberFormat="1" applyFill="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7" borderId="3" xfId="0" applyFill="1" applyBorder="1" applyAlignment="1" applyProtection="1">
      <alignment horizontal="center" vertical="center" wrapText="1"/>
      <protection hidden="1"/>
    </xf>
    <xf numFmtId="0" fontId="0" fillId="7" borderId="4" xfId="0" applyFill="1" applyBorder="1" applyAlignment="1" applyProtection="1">
      <alignment horizontal="center" vertical="center" wrapText="1"/>
      <protection hidden="1"/>
    </xf>
    <xf numFmtId="0" fontId="0" fillId="7" borderId="3"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3" fontId="0" fillId="7" borderId="3" xfId="0" applyNumberFormat="1" applyFill="1" applyBorder="1" applyAlignment="1" applyProtection="1">
      <alignment horizontal="center" vertical="center"/>
      <protection hidden="1"/>
    </xf>
    <xf numFmtId="3" fontId="0" fillId="7" borderId="4" xfId="0" applyNumberFormat="1" applyFill="1" applyBorder="1" applyAlignment="1" applyProtection="1">
      <alignment horizontal="center" vertical="center"/>
      <protection hidden="1"/>
    </xf>
    <xf numFmtId="0" fontId="1" fillId="0" borderId="0" xfId="0" applyFont="1" applyAlignment="1" applyProtection="1">
      <alignment horizontal="center"/>
      <protection locked="0" hidden="1"/>
    </xf>
    <xf numFmtId="3" fontId="1" fillId="0" borderId="1" xfId="0" applyNumberFormat="1" applyFont="1" applyBorder="1" applyAlignment="1" applyProtection="1">
      <alignment horizontal="center" vertical="center" wrapText="1"/>
      <protection locked="0" hidden="1"/>
    </xf>
    <xf numFmtId="0" fontId="0" fillId="0" borderId="0" xfId="0" applyFont="1" applyBorder="1" applyAlignment="1" applyProtection="1">
      <alignment horizontal="left" vertical="center" wrapText="1"/>
      <protection locked="0" hidden="1"/>
    </xf>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
  <sheetViews>
    <sheetView topLeftCell="A55" workbookViewId="0">
      <selection activeCell="D65" sqref="D65"/>
    </sheetView>
  </sheetViews>
  <sheetFormatPr baseColWidth="10" defaultRowHeight="15" x14ac:dyDescent="0.25"/>
  <cols>
    <col min="1" max="1" width="1.140625" style="2" customWidth="1"/>
    <col min="2" max="2" width="4.42578125" style="2" customWidth="1"/>
    <col min="3" max="3" width="10.140625" style="2" customWidth="1"/>
    <col min="4" max="4" width="19.28515625" style="2" customWidth="1"/>
    <col min="5" max="5" width="4" style="2" customWidth="1"/>
    <col min="6" max="6" width="11.5703125" style="2" customWidth="1"/>
    <col min="7" max="7" width="12" style="2" customWidth="1"/>
    <col min="8" max="8" width="12.7109375" style="2" customWidth="1"/>
    <col min="9" max="9" width="13" style="2" customWidth="1"/>
    <col min="10" max="10" width="12.5703125" style="2" customWidth="1"/>
    <col min="11" max="11" width="13.7109375" style="2" customWidth="1"/>
    <col min="12" max="12" width="11.42578125" style="2" customWidth="1"/>
    <col min="13" max="13" width="14.28515625" style="2" customWidth="1"/>
    <col min="14" max="14" width="7.85546875" style="2" customWidth="1"/>
    <col min="15" max="15" width="11" style="2" customWidth="1"/>
    <col min="16" max="16" width="7" style="2" customWidth="1"/>
    <col min="17" max="17" width="11.85546875" style="2" customWidth="1"/>
    <col min="18" max="18" width="7.140625" style="2" customWidth="1"/>
    <col min="19" max="19" width="12.28515625" style="2" customWidth="1"/>
    <col min="20" max="20" width="15.85546875" style="2" customWidth="1"/>
    <col min="21" max="21" width="14.42578125" style="2" customWidth="1"/>
    <col min="22" max="16384" width="11.42578125" style="2"/>
  </cols>
  <sheetData>
    <row r="1" spans="2:13" x14ac:dyDescent="0.25">
      <c r="B1" s="134" t="s">
        <v>68</v>
      </c>
      <c r="C1" s="134"/>
      <c r="D1" s="134"/>
      <c r="E1" s="134"/>
      <c r="F1" s="134"/>
      <c r="G1" s="134"/>
      <c r="H1" s="134"/>
    </row>
    <row r="2" spans="2:13" x14ac:dyDescent="0.25">
      <c r="C2" s="3" t="s">
        <v>52</v>
      </c>
    </row>
    <row r="3" spans="2:13" s="27" customFormat="1" ht="51" customHeight="1" x14ac:dyDescent="0.2">
      <c r="B3" s="4" t="s">
        <v>2</v>
      </c>
      <c r="C3" s="16" t="s">
        <v>3</v>
      </c>
      <c r="D3" s="16"/>
      <c r="E3" s="16"/>
      <c r="F3" s="4" t="s">
        <v>4</v>
      </c>
      <c r="G3" s="16" t="s">
        <v>5</v>
      </c>
      <c r="H3" s="16" t="s">
        <v>0</v>
      </c>
      <c r="J3" s="28" t="s">
        <v>77</v>
      </c>
    </row>
    <row r="4" spans="2:13" s="24" customFormat="1" ht="23.25" customHeight="1" x14ac:dyDescent="0.25">
      <c r="B4" s="18">
        <v>40</v>
      </c>
      <c r="C4" s="135" t="s">
        <v>69</v>
      </c>
      <c r="D4" s="136"/>
      <c r="E4" s="19"/>
      <c r="F4" s="20">
        <v>2500000</v>
      </c>
      <c r="G4" s="21">
        <v>9</v>
      </c>
      <c r="H4" s="20">
        <f>SUM(F4*G4)</f>
        <v>22500000</v>
      </c>
    </row>
    <row r="5" spans="2:13" s="24" customFormat="1" ht="23.25" customHeight="1" x14ac:dyDescent="0.25">
      <c r="B5" s="18"/>
      <c r="C5" s="135" t="s">
        <v>71</v>
      </c>
      <c r="D5" s="136"/>
      <c r="E5" s="19"/>
      <c r="F5" s="20">
        <v>1350000</v>
      </c>
      <c r="G5" s="21">
        <v>8</v>
      </c>
      <c r="H5" s="20">
        <f t="shared" ref="H5:H8" si="0">SUM(F5*G5)</f>
        <v>10800000</v>
      </c>
      <c r="J5" s="29" t="s">
        <v>75</v>
      </c>
      <c r="K5" s="30"/>
      <c r="L5" s="30"/>
    </row>
    <row r="6" spans="2:13" s="24" customFormat="1" ht="23.25" customHeight="1" x14ac:dyDescent="0.25">
      <c r="B6" s="18"/>
      <c r="C6" s="135" t="s">
        <v>72</v>
      </c>
      <c r="D6" s="136"/>
      <c r="E6" s="19"/>
      <c r="F6" s="20">
        <v>1350000</v>
      </c>
      <c r="G6" s="21">
        <v>8</v>
      </c>
      <c r="H6" s="20">
        <f t="shared" si="0"/>
        <v>10800000</v>
      </c>
    </row>
    <row r="7" spans="2:13" s="24" customFormat="1" ht="23.25" customHeight="1" x14ac:dyDescent="0.25">
      <c r="B7" s="18"/>
      <c r="C7" s="135" t="s">
        <v>70</v>
      </c>
      <c r="D7" s="136"/>
      <c r="E7" s="19"/>
      <c r="F7" s="20">
        <v>1350000</v>
      </c>
      <c r="G7" s="21">
        <v>8</v>
      </c>
      <c r="H7" s="20">
        <f t="shared" si="0"/>
        <v>10800000</v>
      </c>
    </row>
    <row r="8" spans="2:13" s="24" customFormat="1" ht="23.25" customHeight="1" x14ac:dyDescent="0.25">
      <c r="B8" s="18"/>
      <c r="C8" s="135" t="s">
        <v>73</v>
      </c>
      <c r="D8" s="136"/>
      <c r="E8" s="19"/>
      <c r="F8" s="20">
        <v>2000000</v>
      </c>
      <c r="G8" s="21">
        <v>8</v>
      </c>
      <c r="H8" s="20">
        <f t="shared" si="0"/>
        <v>16000000</v>
      </c>
      <c r="J8" s="29" t="s">
        <v>74</v>
      </c>
      <c r="K8" s="30"/>
    </row>
    <row r="9" spans="2:13" s="24" customFormat="1" ht="23.25" customHeight="1" x14ac:dyDescent="0.25">
      <c r="B9" s="31"/>
      <c r="C9" s="129" t="s">
        <v>1</v>
      </c>
      <c r="D9" s="130"/>
      <c r="E9" s="32"/>
      <c r="F9" s="33"/>
      <c r="G9" s="33"/>
      <c r="H9" s="33">
        <f>SUM(H4:H8)</f>
        <v>70900000</v>
      </c>
    </row>
    <row r="10" spans="2:13" ht="23.25" customHeight="1" x14ac:dyDescent="0.25"/>
    <row r="11" spans="2:13" ht="23.25" customHeight="1" x14ac:dyDescent="0.25">
      <c r="B11" s="131" t="s">
        <v>62</v>
      </c>
      <c r="C11" s="132"/>
      <c r="D11" s="133"/>
      <c r="E11" s="34"/>
      <c r="F11" s="8">
        <f>SUM(H9)</f>
        <v>70900000</v>
      </c>
    </row>
    <row r="12" spans="2:13" ht="23.25" customHeight="1" x14ac:dyDescent="0.25">
      <c r="B12" s="141" t="s">
        <v>1</v>
      </c>
      <c r="C12" s="141"/>
      <c r="D12" s="141"/>
      <c r="E12" s="35"/>
      <c r="F12" s="9">
        <f>SUM(F11:F11)</f>
        <v>70900000</v>
      </c>
    </row>
    <row r="13" spans="2:13" x14ac:dyDescent="0.25">
      <c r="B13" s="36"/>
      <c r="C13" s="36"/>
      <c r="D13" s="36"/>
      <c r="E13" s="36"/>
      <c r="F13" s="37"/>
    </row>
    <row r="14" spans="2:13" x14ac:dyDescent="0.25">
      <c r="C14" s="3" t="s">
        <v>51</v>
      </c>
    </row>
    <row r="15" spans="2:13" ht="38.25" x14ac:dyDescent="0.25">
      <c r="B15" s="10" t="s">
        <v>2</v>
      </c>
      <c r="C15" s="11" t="s">
        <v>60</v>
      </c>
      <c r="D15" s="11" t="s">
        <v>6</v>
      </c>
      <c r="E15" s="11" t="s">
        <v>66</v>
      </c>
      <c r="F15" s="10" t="s">
        <v>4</v>
      </c>
      <c r="G15" s="10" t="s">
        <v>7</v>
      </c>
      <c r="H15" s="11" t="s">
        <v>5</v>
      </c>
      <c r="I15" s="11" t="s">
        <v>0</v>
      </c>
      <c r="J15" s="38" t="s">
        <v>76</v>
      </c>
      <c r="K15" s="17"/>
      <c r="L15" s="17"/>
      <c r="M15" s="17"/>
    </row>
    <row r="16" spans="2:13" ht="15.75" customHeight="1" x14ac:dyDescent="0.25">
      <c r="B16" s="122"/>
      <c r="C16" s="124"/>
      <c r="D16" s="39" t="s">
        <v>8</v>
      </c>
      <c r="E16" s="12">
        <v>18</v>
      </c>
      <c r="F16" s="13">
        <v>700000</v>
      </c>
      <c r="G16" s="13">
        <f>SUM(E16)</f>
        <v>18</v>
      </c>
      <c r="H16" s="13">
        <v>8</v>
      </c>
      <c r="I16" s="13">
        <f>SUM(F16*G16*H16)</f>
        <v>100800000</v>
      </c>
    </row>
    <row r="17" spans="2:11" x14ac:dyDescent="0.25">
      <c r="B17" s="122"/>
      <c r="C17" s="124"/>
      <c r="D17" s="39" t="s">
        <v>9</v>
      </c>
      <c r="E17" s="12">
        <v>2</v>
      </c>
      <c r="F17" s="139">
        <v>700000</v>
      </c>
      <c r="G17" s="139">
        <f>SUM(E17:E22)</f>
        <v>16</v>
      </c>
      <c r="H17" s="139">
        <v>8</v>
      </c>
      <c r="I17" s="139">
        <f>F17*G17*H17</f>
        <v>89600000</v>
      </c>
    </row>
    <row r="18" spans="2:11" ht="39.75" customHeight="1" x14ac:dyDescent="0.25">
      <c r="B18" s="122"/>
      <c r="C18" s="124"/>
      <c r="D18" s="39" t="s">
        <v>10</v>
      </c>
      <c r="E18" s="12">
        <v>6</v>
      </c>
      <c r="F18" s="139"/>
      <c r="G18" s="139"/>
      <c r="H18" s="139"/>
      <c r="I18" s="139"/>
    </row>
    <row r="19" spans="2:11" ht="15" customHeight="1" x14ac:dyDescent="0.25">
      <c r="B19" s="122"/>
      <c r="C19" s="124"/>
      <c r="D19" s="39" t="s">
        <v>11</v>
      </c>
      <c r="E19" s="12">
        <v>4</v>
      </c>
      <c r="F19" s="139"/>
      <c r="G19" s="139"/>
      <c r="H19" s="139"/>
      <c r="I19" s="139"/>
    </row>
    <row r="20" spans="2:11" x14ac:dyDescent="0.25">
      <c r="B20" s="122"/>
      <c r="C20" s="124"/>
      <c r="D20" s="39" t="s">
        <v>13</v>
      </c>
      <c r="E20" s="12">
        <v>1</v>
      </c>
      <c r="F20" s="139"/>
      <c r="G20" s="139"/>
      <c r="H20" s="139"/>
      <c r="I20" s="139"/>
    </row>
    <row r="21" spans="2:11" x14ac:dyDescent="0.25">
      <c r="B21" s="122"/>
      <c r="C21" s="124"/>
      <c r="D21" s="39" t="s">
        <v>14</v>
      </c>
      <c r="E21" s="12">
        <v>1</v>
      </c>
      <c r="F21" s="139"/>
      <c r="G21" s="139"/>
      <c r="H21" s="139"/>
      <c r="I21" s="139"/>
    </row>
    <row r="22" spans="2:11" x14ac:dyDescent="0.25">
      <c r="B22" s="123"/>
      <c r="C22" s="125"/>
      <c r="D22" s="39" t="s">
        <v>15</v>
      </c>
      <c r="E22" s="12">
        <v>2</v>
      </c>
      <c r="F22" s="140"/>
      <c r="G22" s="140"/>
      <c r="H22" s="140"/>
      <c r="I22" s="140"/>
    </row>
    <row r="23" spans="2:11" x14ac:dyDescent="0.25">
      <c r="B23" s="142" t="s">
        <v>65</v>
      </c>
      <c r="C23" s="145" t="s">
        <v>54</v>
      </c>
      <c r="D23" s="40" t="s">
        <v>43</v>
      </c>
      <c r="E23" s="41">
        <v>2</v>
      </c>
      <c r="F23" s="126">
        <v>700000</v>
      </c>
      <c r="G23" s="126">
        <f>SUM(E23:E26)</f>
        <v>9</v>
      </c>
      <c r="H23" s="126">
        <v>8</v>
      </c>
      <c r="I23" s="126">
        <f>SUM(F23*G23*H23)</f>
        <v>50400000</v>
      </c>
    </row>
    <row r="24" spans="2:11" x14ac:dyDescent="0.25">
      <c r="B24" s="143"/>
      <c r="C24" s="146"/>
      <c r="D24" s="40" t="s">
        <v>16</v>
      </c>
      <c r="E24" s="41">
        <v>2</v>
      </c>
      <c r="F24" s="127"/>
      <c r="G24" s="127"/>
      <c r="H24" s="127"/>
      <c r="I24" s="127"/>
      <c r="K24" s="7"/>
    </row>
    <row r="25" spans="2:11" x14ac:dyDescent="0.25">
      <c r="B25" s="143"/>
      <c r="C25" s="146"/>
      <c r="D25" s="40" t="s">
        <v>17</v>
      </c>
      <c r="E25" s="41">
        <v>2</v>
      </c>
      <c r="F25" s="127"/>
      <c r="G25" s="127"/>
      <c r="H25" s="127"/>
      <c r="I25" s="127"/>
      <c r="K25" s="7"/>
    </row>
    <row r="26" spans="2:11" x14ac:dyDescent="0.25">
      <c r="B26" s="144"/>
      <c r="C26" s="147"/>
      <c r="D26" s="40" t="s">
        <v>45</v>
      </c>
      <c r="E26" s="41">
        <v>3</v>
      </c>
      <c r="F26" s="128"/>
      <c r="G26" s="128"/>
      <c r="H26" s="128"/>
      <c r="I26" s="128"/>
    </row>
    <row r="27" spans="2:11" ht="15" customHeight="1" x14ac:dyDescent="0.25">
      <c r="B27" s="137" t="s">
        <v>65</v>
      </c>
      <c r="C27" s="137" t="s">
        <v>55</v>
      </c>
      <c r="D27" s="39" t="s">
        <v>18</v>
      </c>
      <c r="E27" s="12">
        <v>1</v>
      </c>
      <c r="F27" s="138">
        <v>700000</v>
      </c>
      <c r="G27" s="138">
        <f>SUM(E27:E29)</f>
        <v>3</v>
      </c>
      <c r="H27" s="138">
        <v>8</v>
      </c>
      <c r="I27" s="138">
        <f>SUM(F27*G27*H27)</f>
        <v>16800000</v>
      </c>
    </row>
    <row r="28" spans="2:11" x14ac:dyDescent="0.25">
      <c r="B28" s="122"/>
      <c r="C28" s="122"/>
      <c r="D28" s="39" t="s">
        <v>19</v>
      </c>
      <c r="E28" s="12">
        <v>1</v>
      </c>
      <c r="F28" s="139"/>
      <c r="G28" s="139"/>
      <c r="H28" s="139"/>
      <c r="I28" s="139"/>
    </row>
    <row r="29" spans="2:11" x14ac:dyDescent="0.25">
      <c r="B29" s="123"/>
      <c r="C29" s="123"/>
      <c r="D29" s="39" t="s">
        <v>20</v>
      </c>
      <c r="E29" s="12">
        <v>1</v>
      </c>
      <c r="F29" s="140"/>
      <c r="G29" s="140"/>
      <c r="H29" s="140"/>
      <c r="I29" s="140"/>
    </row>
    <row r="30" spans="2:11" x14ac:dyDescent="0.25">
      <c r="B30" s="142" t="s">
        <v>65</v>
      </c>
      <c r="C30" s="145" t="s">
        <v>56</v>
      </c>
      <c r="D30" s="40" t="s">
        <v>44</v>
      </c>
      <c r="E30" s="41">
        <v>2</v>
      </c>
      <c r="F30" s="126">
        <v>700000</v>
      </c>
      <c r="G30" s="126">
        <f>SUM(E30:E35)</f>
        <v>12</v>
      </c>
      <c r="H30" s="126">
        <v>8</v>
      </c>
      <c r="I30" s="126">
        <f>SUM(F30*G30*H30)</f>
        <v>67200000</v>
      </c>
    </row>
    <row r="31" spans="2:11" ht="15" customHeight="1" x14ac:dyDescent="0.25">
      <c r="B31" s="143"/>
      <c r="C31" s="146"/>
      <c r="D31" s="40" t="s">
        <v>22</v>
      </c>
      <c r="E31" s="41">
        <v>2</v>
      </c>
      <c r="F31" s="127"/>
      <c r="G31" s="127"/>
      <c r="H31" s="127"/>
      <c r="I31" s="127"/>
    </row>
    <row r="32" spans="2:11" x14ac:dyDescent="0.25">
      <c r="B32" s="143"/>
      <c r="C32" s="146"/>
      <c r="D32" s="40" t="s">
        <v>12</v>
      </c>
      <c r="E32" s="41">
        <v>2</v>
      </c>
      <c r="F32" s="127"/>
      <c r="G32" s="127"/>
      <c r="H32" s="127"/>
      <c r="I32" s="127"/>
    </row>
    <row r="33" spans="2:9" x14ac:dyDescent="0.25">
      <c r="B33" s="143"/>
      <c r="C33" s="146"/>
      <c r="D33" s="40" t="s">
        <v>23</v>
      </c>
      <c r="E33" s="41">
        <v>2</v>
      </c>
      <c r="F33" s="127"/>
      <c r="G33" s="127"/>
      <c r="H33" s="127"/>
      <c r="I33" s="127"/>
    </row>
    <row r="34" spans="2:9" ht="15" customHeight="1" x14ac:dyDescent="0.25">
      <c r="B34" s="143"/>
      <c r="C34" s="146"/>
      <c r="D34" s="40" t="s">
        <v>24</v>
      </c>
      <c r="E34" s="41">
        <v>2</v>
      </c>
      <c r="F34" s="127"/>
      <c r="G34" s="127"/>
      <c r="H34" s="127"/>
      <c r="I34" s="127"/>
    </row>
    <row r="35" spans="2:9" x14ac:dyDescent="0.25">
      <c r="B35" s="144"/>
      <c r="C35" s="147"/>
      <c r="D35" s="40" t="s">
        <v>25</v>
      </c>
      <c r="E35" s="41">
        <v>2</v>
      </c>
      <c r="F35" s="128"/>
      <c r="G35" s="128"/>
      <c r="H35" s="128"/>
      <c r="I35" s="128"/>
    </row>
    <row r="36" spans="2:9" x14ac:dyDescent="0.25">
      <c r="B36" s="122" t="s">
        <v>65</v>
      </c>
      <c r="C36" s="124" t="s">
        <v>57</v>
      </c>
      <c r="D36" s="42" t="s">
        <v>21</v>
      </c>
      <c r="E36" s="12">
        <v>2</v>
      </c>
      <c r="F36" s="139">
        <v>700000</v>
      </c>
      <c r="G36" s="139">
        <f>SUM(E36:E41)</f>
        <v>12</v>
      </c>
      <c r="H36" s="139">
        <v>8</v>
      </c>
      <c r="I36" s="139">
        <f>SUM(F36*G36*H36)</f>
        <v>67200000</v>
      </c>
    </row>
    <row r="37" spans="2:9" x14ac:dyDescent="0.25">
      <c r="B37" s="122"/>
      <c r="C37" s="124"/>
      <c r="D37" s="39" t="s">
        <v>26</v>
      </c>
      <c r="E37" s="12">
        <v>2</v>
      </c>
      <c r="F37" s="139"/>
      <c r="G37" s="139"/>
      <c r="H37" s="139"/>
      <c r="I37" s="139"/>
    </row>
    <row r="38" spans="2:9" x14ac:dyDescent="0.25">
      <c r="B38" s="122"/>
      <c r="C38" s="124"/>
      <c r="D38" s="39" t="s">
        <v>27</v>
      </c>
      <c r="E38" s="12">
        <v>2</v>
      </c>
      <c r="F38" s="139"/>
      <c r="G38" s="139"/>
      <c r="H38" s="139"/>
      <c r="I38" s="139"/>
    </row>
    <row r="39" spans="2:9" x14ac:dyDescent="0.25">
      <c r="B39" s="122"/>
      <c r="C39" s="124"/>
      <c r="D39" s="39" t="s">
        <v>49</v>
      </c>
      <c r="E39" s="12">
        <v>2</v>
      </c>
      <c r="F39" s="139"/>
      <c r="G39" s="139"/>
      <c r="H39" s="139"/>
      <c r="I39" s="139"/>
    </row>
    <row r="40" spans="2:9" ht="15" customHeight="1" x14ac:dyDescent="0.25">
      <c r="B40" s="122"/>
      <c r="C40" s="124"/>
      <c r="D40" s="39" t="s">
        <v>46</v>
      </c>
      <c r="E40" s="12">
        <v>2</v>
      </c>
      <c r="F40" s="139"/>
      <c r="G40" s="139"/>
      <c r="H40" s="139"/>
      <c r="I40" s="139"/>
    </row>
    <row r="41" spans="2:9" x14ac:dyDescent="0.25">
      <c r="B41" s="123"/>
      <c r="C41" s="125"/>
      <c r="D41" s="39" t="s">
        <v>47</v>
      </c>
      <c r="E41" s="12">
        <v>2</v>
      </c>
      <c r="F41" s="140"/>
      <c r="G41" s="140"/>
      <c r="H41" s="140"/>
      <c r="I41" s="140"/>
    </row>
    <row r="42" spans="2:9" x14ac:dyDescent="0.25">
      <c r="B42" s="142" t="s">
        <v>64</v>
      </c>
      <c r="C42" s="145" t="s">
        <v>58</v>
      </c>
      <c r="D42" s="40" t="s">
        <v>28</v>
      </c>
      <c r="E42" s="41">
        <v>4</v>
      </c>
      <c r="F42" s="126">
        <v>700000</v>
      </c>
      <c r="G42" s="126">
        <f>SUM(E42:E54)</f>
        <v>26</v>
      </c>
      <c r="H42" s="126">
        <v>8</v>
      </c>
      <c r="I42" s="126">
        <f>SUM(F42*G42*H42)</f>
        <v>145600000</v>
      </c>
    </row>
    <row r="43" spans="2:9" x14ac:dyDescent="0.25">
      <c r="B43" s="143"/>
      <c r="C43" s="146"/>
      <c r="D43" s="40" t="s">
        <v>29</v>
      </c>
      <c r="E43" s="41">
        <v>2</v>
      </c>
      <c r="F43" s="127"/>
      <c r="G43" s="127"/>
      <c r="H43" s="127"/>
      <c r="I43" s="127"/>
    </row>
    <row r="44" spans="2:9" x14ac:dyDescent="0.25">
      <c r="B44" s="143"/>
      <c r="C44" s="146"/>
      <c r="D44" s="40" t="s">
        <v>30</v>
      </c>
      <c r="E44" s="41">
        <v>1</v>
      </c>
      <c r="F44" s="127"/>
      <c r="G44" s="127"/>
      <c r="H44" s="127"/>
      <c r="I44" s="127"/>
    </row>
    <row r="45" spans="2:9" x14ac:dyDescent="0.25">
      <c r="B45" s="143"/>
      <c r="C45" s="146"/>
      <c r="D45" s="40" t="s">
        <v>31</v>
      </c>
      <c r="E45" s="41">
        <v>3</v>
      </c>
      <c r="F45" s="127"/>
      <c r="G45" s="127"/>
      <c r="H45" s="127"/>
      <c r="I45" s="127"/>
    </row>
    <row r="46" spans="2:9" ht="15" customHeight="1" x14ac:dyDescent="0.25">
      <c r="B46" s="143"/>
      <c r="C46" s="146"/>
      <c r="D46" s="40" t="s">
        <v>32</v>
      </c>
      <c r="E46" s="41">
        <v>2</v>
      </c>
      <c r="F46" s="127"/>
      <c r="G46" s="127"/>
      <c r="H46" s="127"/>
      <c r="I46" s="127"/>
    </row>
    <row r="47" spans="2:9" x14ac:dyDescent="0.25">
      <c r="B47" s="143"/>
      <c r="C47" s="146"/>
      <c r="D47" s="40" t="s">
        <v>33</v>
      </c>
      <c r="E47" s="41">
        <v>3</v>
      </c>
      <c r="F47" s="127"/>
      <c r="G47" s="127"/>
      <c r="H47" s="127"/>
      <c r="I47" s="127"/>
    </row>
    <row r="48" spans="2:9" x14ac:dyDescent="0.25">
      <c r="B48" s="143"/>
      <c r="C48" s="146"/>
      <c r="D48" s="40" t="s">
        <v>34</v>
      </c>
      <c r="E48" s="41">
        <v>2</v>
      </c>
      <c r="F48" s="127"/>
      <c r="G48" s="127"/>
      <c r="H48" s="127"/>
      <c r="I48" s="127"/>
    </row>
    <row r="49" spans="2:11" x14ac:dyDescent="0.25">
      <c r="B49" s="143"/>
      <c r="C49" s="146"/>
      <c r="D49" s="40" t="s">
        <v>35</v>
      </c>
      <c r="E49" s="41">
        <v>3</v>
      </c>
      <c r="F49" s="127"/>
      <c r="G49" s="127"/>
      <c r="H49" s="127"/>
      <c r="I49" s="127"/>
    </row>
    <row r="50" spans="2:11" x14ac:dyDescent="0.25">
      <c r="B50" s="143"/>
      <c r="C50" s="146"/>
      <c r="D50" s="40" t="s">
        <v>36</v>
      </c>
      <c r="E50" s="41">
        <v>1</v>
      </c>
      <c r="F50" s="127"/>
      <c r="G50" s="127"/>
      <c r="H50" s="127"/>
      <c r="I50" s="127"/>
    </row>
    <row r="51" spans="2:11" x14ac:dyDescent="0.25">
      <c r="B51" s="143"/>
      <c r="C51" s="146"/>
      <c r="D51" s="40" t="s">
        <v>37</v>
      </c>
      <c r="E51" s="41">
        <v>1</v>
      </c>
      <c r="F51" s="127"/>
      <c r="G51" s="127"/>
      <c r="H51" s="127"/>
      <c r="I51" s="127"/>
    </row>
    <row r="52" spans="2:11" x14ac:dyDescent="0.25">
      <c r="B52" s="143"/>
      <c r="C52" s="146"/>
      <c r="D52" s="40" t="s">
        <v>48</v>
      </c>
      <c r="E52" s="41">
        <v>1</v>
      </c>
      <c r="F52" s="127"/>
      <c r="G52" s="127"/>
      <c r="H52" s="127"/>
      <c r="I52" s="127"/>
    </row>
    <row r="53" spans="2:11" x14ac:dyDescent="0.25">
      <c r="B53" s="143"/>
      <c r="C53" s="146"/>
      <c r="D53" s="40" t="s">
        <v>38</v>
      </c>
      <c r="E53" s="41">
        <v>1</v>
      </c>
      <c r="F53" s="127"/>
      <c r="G53" s="127"/>
      <c r="H53" s="127"/>
      <c r="I53" s="127"/>
    </row>
    <row r="54" spans="2:11" x14ac:dyDescent="0.25">
      <c r="B54" s="144"/>
      <c r="C54" s="147"/>
      <c r="D54" s="40" t="s">
        <v>42</v>
      </c>
      <c r="E54" s="41">
        <v>2</v>
      </c>
      <c r="F54" s="128"/>
      <c r="G54" s="128"/>
      <c r="H54" s="128"/>
      <c r="I54" s="128"/>
      <c r="K54" s="7"/>
    </row>
    <row r="55" spans="2:11" x14ac:dyDescent="0.25">
      <c r="B55" s="137" t="s">
        <v>65</v>
      </c>
      <c r="C55" s="137" t="s">
        <v>59</v>
      </c>
      <c r="D55" s="39" t="s">
        <v>39</v>
      </c>
      <c r="E55" s="12">
        <v>2</v>
      </c>
      <c r="F55" s="138">
        <v>700000</v>
      </c>
      <c r="G55" s="138">
        <f>SUM(E55:E57)</f>
        <v>5</v>
      </c>
      <c r="H55" s="138">
        <v>8</v>
      </c>
      <c r="I55" s="138">
        <f>SUM(F55*G55*H55)</f>
        <v>28000000</v>
      </c>
      <c r="K55" s="7"/>
    </row>
    <row r="56" spans="2:11" x14ac:dyDescent="0.25">
      <c r="B56" s="122"/>
      <c r="C56" s="122"/>
      <c r="D56" s="39" t="s">
        <v>40</v>
      </c>
      <c r="E56" s="12">
        <v>2</v>
      </c>
      <c r="F56" s="139"/>
      <c r="G56" s="139"/>
      <c r="H56" s="139"/>
      <c r="I56" s="139"/>
      <c r="K56" s="7"/>
    </row>
    <row r="57" spans="2:11" x14ac:dyDescent="0.25">
      <c r="B57" s="123"/>
      <c r="C57" s="123"/>
      <c r="D57" s="39" t="s">
        <v>41</v>
      </c>
      <c r="E57" s="12">
        <v>1</v>
      </c>
      <c r="F57" s="140"/>
      <c r="G57" s="140"/>
      <c r="H57" s="140"/>
      <c r="I57" s="140"/>
      <c r="K57" s="7"/>
    </row>
    <row r="58" spans="2:11" x14ac:dyDescent="0.25">
      <c r="B58" s="24"/>
      <c r="C58" s="43" t="s">
        <v>50</v>
      </c>
      <c r="D58" s="5"/>
      <c r="E58" s="5"/>
      <c r="F58" s="6"/>
      <c r="G58" s="6"/>
      <c r="H58" s="6"/>
      <c r="I58" s="6">
        <v>300000</v>
      </c>
      <c r="K58" s="7"/>
    </row>
    <row r="59" spans="2:11" ht="15" customHeight="1" x14ac:dyDescent="0.25">
      <c r="C59" s="44" t="s">
        <v>1</v>
      </c>
      <c r="D59" s="14"/>
      <c r="E59" s="14"/>
      <c r="F59" s="15"/>
      <c r="G59" s="45">
        <f>SUM(G16:G57)</f>
        <v>101</v>
      </c>
      <c r="H59" s="46"/>
      <c r="I59" s="15">
        <f>SUM(I16:I58)</f>
        <v>565900000</v>
      </c>
      <c r="K59" s="7"/>
    </row>
    <row r="60" spans="2:11" x14ac:dyDescent="0.25">
      <c r="K60" s="7"/>
    </row>
    <row r="61" spans="2:11" x14ac:dyDescent="0.25">
      <c r="B61" s="131" t="s">
        <v>62</v>
      </c>
      <c r="C61" s="132"/>
      <c r="D61" s="133"/>
      <c r="E61" s="34"/>
      <c r="F61" s="8">
        <v>475500000</v>
      </c>
      <c r="K61" s="7"/>
    </row>
    <row r="62" spans="2:11" x14ac:dyDescent="0.25">
      <c r="B62" s="131" t="s">
        <v>63</v>
      </c>
      <c r="C62" s="132"/>
      <c r="D62" s="133"/>
      <c r="E62" s="34"/>
      <c r="F62" s="8">
        <v>120000000</v>
      </c>
      <c r="J62" s="7" t="e">
        <f>588000000+30000000+IMPLEMENT.!#REF!+#REF!</f>
        <v>#REF!</v>
      </c>
    </row>
    <row r="63" spans="2:11" x14ac:dyDescent="0.25">
      <c r="B63" s="141" t="s">
        <v>1</v>
      </c>
      <c r="C63" s="141"/>
      <c r="D63" s="141"/>
      <c r="E63" s="35"/>
      <c r="F63" s="9">
        <f>SUM(F61:F62)</f>
        <v>595500000</v>
      </c>
      <c r="J63" s="23">
        <f>SUM(H9+I59)</f>
        <v>636800000</v>
      </c>
      <c r="K63" s="7" t="e">
        <f>SUM(J62-J63)</f>
        <v>#REF!</v>
      </c>
    </row>
    <row r="64" spans="2:11" x14ac:dyDescent="0.25">
      <c r="J64" s="7"/>
    </row>
    <row r="67" spans="4:10" x14ac:dyDescent="0.25">
      <c r="J67" s="22">
        <v>800000000</v>
      </c>
    </row>
    <row r="68" spans="4:10" x14ac:dyDescent="0.25">
      <c r="J68" s="23" t="e">
        <f>SUM(#REF!+#REF!+IMPLEMENT.!#REF!+'COOR. 2'!M35)</f>
        <v>#REF!</v>
      </c>
    </row>
    <row r="69" spans="4:10" ht="15.75" x14ac:dyDescent="0.25">
      <c r="D69" s="48" t="s">
        <v>80</v>
      </c>
    </row>
  </sheetData>
  <mergeCells count="54">
    <mergeCell ref="I36:I41"/>
    <mergeCell ref="F42:F54"/>
    <mergeCell ref="I23:I26"/>
    <mergeCell ref="H17:H22"/>
    <mergeCell ref="B61:D61"/>
    <mergeCell ref="B23:B26"/>
    <mergeCell ref="C23:C26"/>
    <mergeCell ref="F23:F26"/>
    <mergeCell ref="G23:G26"/>
    <mergeCell ref="H23:H26"/>
    <mergeCell ref="B16:B22"/>
    <mergeCell ref="C16:C22"/>
    <mergeCell ref="F17:F22"/>
    <mergeCell ref="G17:G22"/>
    <mergeCell ref="I17:I22"/>
    <mergeCell ref="H55:H57"/>
    <mergeCell ref="B62:D62"/>
    <mergeCell ref="B63:D63"/>
    <mergeCell ref="I27:I29"/>
    <mergeCell ref="B30:B35"/>
    <mergeCell ref="C30:C35"/>
    <mergeCell ref="F30:F35"/>
    <mergeCell ref="G30:G35"/>
    <mergeCell ref="H30:H35"/>
    <mergeCell ref="I30:I35"/>
    <mergeCell ref="B27:B29"/>
    <mergeCell ref="F36:F41"/>
    <mergeCell ref="G36:G41"/>
    <mergeCell ref="H36:H41"/>
    <mergeCell ref="I42:I54"/>
    <mergeCell ref="F55:F57"/>
    <mergeCell ref="G55:G57"/>
    <mergeCell ref="I55:I57"/>
    <mergeCell ref="B42:B54"/>
    <mergeCell ref="C42:C54"/>
    <mergeCell ref="B55:B57"/>
    <mergeCell ref="C55:C57"/>
    <mergeCell ref="B1:H1"/>
    <mergeCell ref="C4:D4"/>
    <mergeCell ref="C27:C29"/>
    <mergeCell ref="F27:F29"/>
    <mergeCell ref="G27:G29"/>
    <mergeCell ref="H27:H29"/>
    <mergeCell ref="C5:D5"/>
    <mergeCell ref="C6:D6"/>
    <mergeCell ref="C7:D7"/>
    <mergeCell ref="C8:D8"/>
    <mergeCell ref="B12:D12"/>
    <mergeCell ref="B36:B41"/>
    <mergeCell ref="C36:C41"/>
    <mergeCell ref="G42:G54"/>
    <mergeCell ref="H42:H54"/>
    <mergeCell ref="C9:D9"/>
    <mergeCell ref="B11:D11"/>
  </mergeCells>
  <pageMargins left="0.70866141732283472" right="0.70866141732283472" top="0.55118110236220474" bottom="0.55118110236220474"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zoomScale="115" zoomScaleNormal="115" workbookViewId="0">
      <selection activeCell="B21" sqref="B21:K21"/>
    </sheetView>
  </sheetViews>
  <sheetFormatPr baseColWidth="10" defaultRowHeight="15" x14ac:dyDescent="0.25"/>
  <cols>
    <col min="1" max="1" width="1.140625" style="49" customWidth="1"/>
    <col min="2" max="2" width="11.42578125" style="49" customWidth="1"/>
    <col min="3" max="3" width="14.28515625" style="49" customWidth="1"/>
    <col min="4" max="4" width="22.28515625" style="49" customWidth="1"/>
    <col min="5" max="5" width="15.42578125" style="82" customWidth="1"/>
    <col min="6" max="6" width="15.140625" style="49" customWidth="1"/>
    <col min="7" max="7" width="14" style="49" customWidth="1"/>
    <col min="8" max="8" width="11.7109375" style="49" customWidth="1"/>
    <col min="9" max="9" width="10" style="49" customWidth="1"/>
    <col min="10" max="10" width="15.7109375" style="49" customWidth="1"/>
    <col min="11" max="11" width="13.7109375" style="49" customWidth="1"/>
    <col min="12" max="12" width="13" style="49" customWidth="1"/>
    <col min="13" max="13" width="12.5703125" style="49" customWidth="1"/>
    <col min="14" max="14" width="13.7109375" style="49" customWidth="1"/>
    <col min="15" max="15" width="11.42578125" style="49" customWidth="1"/>
    <col min="16" max="16" width="14.28515625" style="49" customWidth="1"/>
    <col min="17" max="17" width="7.85546875" style="49" customWidth="1"/>
    <col min="18" max="18" width="11" style="49" customWidth="1"/>
    <col min="19" max="19" width="7" style="49" customWidth="1"/>
    <col min="20" max="20" width="11.85546875" style="49" customWidth="1"/>
    <col min="21" max="21" width="7.140625" style="49" customWidth="1"/>
    <col min="22" max="22" width="12.28515625" style="49" customWidth="1"/>
    <col min="23" max="23" width="15.85546875" style="49" customWidth="1"/>
    <col min="24" max="24" width="14.42578125" style="49" customWidth="1"/>
    <col min="25" max="16384" width="11.42578125" style="49"/>
  </cols>
  <sheetData>
    <row r="1" spans="1:18" x14ac:dyDescent="0.25">
      <c r="A1" s="148" t="s">
        <v>108</v>
      </c>
      <c r="B1" s="148"/>
      <c r="C1" s="148"/>
      <c r="D1" s="148"/>
      <c r="E1" s="148"/>
      <c r="F1" s="148"/>
      <c r="G1" s="148"/>
    </row>
    <row r="2" spans="1:18" x14ac:dyDescent="0.25">
      <c r="A2" s="113"/>
      <c r="B2" s="148" t="s">
        <v>109</v>
      </c>
      <c r="C2" s="148"/>
      <c r="D2" s="148"/>
      <c r="E2" s="148"/>
      <c r="F2" s="148"/>
      <c r="G2" s="148"/>
    </row>
    <row r="3" spans="1:18" x14ac:dyDescent="0.25">
      <c r="B3" s="149" t="s">
        <v>68</v>
      </c>
      <c r="C3" s="149"/>
      <c r="D3" s="149"/>
      <c r="E3" s="149"/>
      <c r="F3" s="149"/>
      <c r="G3" s="149"/>
      <c r="H3" s="149"/>
      <c r="I3" s="149"/>
      <c r="J3" s="149"/>
    </row>
    <row r="4" spans="1:18" x14ac:dyDescent="0.25">
      <c r="C4" s="50" t="s">
        <v>95</v>
      </c>
    </row>
    <row r="5" spans="1:18" s="51" customFormat="1" ht="45.75" customHeight="1" x14ac:dyDescent="0.25">
      <c r="B5" s="121" t="s">
        <v>2</v>
      </c>
      <c r="C5" s="164" t="s">
        <v>3</v>
      </c>
      <c r="D5" s="165"/>
      <c r="E5" s="121" t="s">
        <v>92</v>
      </c>
      <c r="F5" s="121" t="s">
        <v>93</v>
      </c>
      <c r="G5" s="121" t="s">
        <v>0</v>
      </c>
      <c r="J5" s="74"/>
      <c r="K5" s="75"/>
      <c r="L5" s="75"/>
      <c r="M5" s="75"/>
      <c r="N5" s="75"/>
      <c r="O5" s="75"/>
    </row>
    <row r="6" spans="1:18" s="55" customFormat="1" x14ac:dyDescent="0.25">
      <c r="B6" s="52"/>
      <c r="C6" s="150" t="s">
        <v>97</v>
      </c>
      <c r="D6" s="151"/>
      <c r="E6" s="54">
        <f>G6</f>
        <v>16000000</v>
      </c>
      <c r="F6" s="54"/>
      <c r="G6" s="53">
        <f>G17</f>
        <v>16000000</v>
      </c>
      <c r="H6" s="91"/>
      <c r="J6" s="76"/>
      <c r="K6" s="76"/>
      <c r="L6" s="76"/>
      <c r="M6" s="76"/>
      <c r="N6" s="76"/>
      <c r="O6" s="76"/>
    </row>
    <row r="7" spans="1:18" s="55" customFormat="1" x14ac:dyDescent="0.25">
      <c r="B7" s="52"/>
      <c r="C7" s="150" t="s">
        <v>83</v>
      </c>
      <c r="D7" s="151"/>
      <c r="E7" s="54">
        <v>100000000</v>
      </c>
      <c r="F7" s="54">
        <v>5600000</v>
      </c>
      <c r="G7" s="53">
        <f>K33</f>
        <v>105600000</v>
      </c>
      <c r="H7" s="91"/>
      <c r="J7" s="76"/>
      <c r="K7" s="76"/>
      <c r="L7" s="76"/>
      <c r="M7" s="76"/>
      <c r="N7" s="76"/>
      <c r="O7" s="76"/>
    </row>
    <row r="8" spans="1:18" s="55" customFormat="1" ht="60" customHeight="1" x14ac:dyDescent="0.25">
      <c r="B8" s="52"/>
      <c r="C8" s="152" t="s">
        <v>94</v>
      </c>
      <c r="D8" s="153"/>
      <c r="E8" s="108"/>
      <c r="F8" s="108">
        <f>G8</f>
        <v>5372000</v>
      </c>
      <c r="G8" s="109">
        <f>IMPLEMENT.!O9</f>
        <v>5372000</v>
      </c>
      <c r="H8" s="91"/>
      <c r="J8" s="76"/>
      <c r="K8" s="76"/>
      <c r="L8" s="76"/>
      <c r="M8" s="76"/>
      <c r="N8" s="76"/>
      <c r="O8" s="76"/>
    </row>
    <row r="9" spans="1:18" s="55" customFormat="1" x14ac:dyDescent="0.25">
      <c r="B9" s="52"/>
      <c r="C9" s="161" t="s">
        <v>99</v>
      </c>
      <c r="D9" s="162"/>
      <c r="E9" s="54"/>
      <c r="F9" s="54">
        <f>G9</f>
        <v>9017551.5</v>
      </c>
      <c r="G9" s="53">
        <f>IMPLEMENT.!E15</f>
        <v>9017551.5</v>
      </c>
      <c r="H9" s="91"/>
      <c r="J9" s="76"/>
      <c r="K9" s="76"/>
      <c r="L9" s="76"/>
      <c r="M9" s="76"/>
      <c r="N9" s="76"/>
      <c r="O9" s="76"/>
    </row>
    <row r="10" spans="1:18" s="55" customFormat="1" x14ac:dyDescent="0.25">
      <c r="B10" s="52"/>
      <c r="C10" s="161" t="s">
        <v>101</v>
      </c>
      <c r="D10" s="162"/>
      <c r="E10" s="54"/>
      <c r="F10" s="54">
        <f>G10</f>
        <v>9600000</v>
      </c>
      <c r="G10" s="53">
        <f>IMPLEMENT.!E16</f>
        <v>9600000</v>
      </c>
      <c r="H10" s="91"/>
      <c r="J10" s="76"/>
      <c r="K10" s="76"/>
      <c r="L10" s="76"/>
      <c r="M10" s="76"/>
      <c r="N10" s="76"/>
      <c r="O10" s="76"/>
    </row>
    <row r="11" spans="1:18" s="55" customFormat="1" ht="20.25" customHeight="1" x14ac:dyDescent="0.25">
      <c r="B11" s="52"/>
      <c r="C11" s="161" t="s">
        <v>102</v>
      </c>
      <c r="D11" s="163"/>
      <c r="E11" s="103">
        <f>G11-78358</f>
        <v>2671642</v>
      </c>
      <c r="F11" s="103">
        <v>78358</v>
      </c>
      <c r="G11" s="105">
        <f>IMPLEMENT.!E17</f>
        <v>2750000</v>
      </c>
      <c r="J11" s="77"/>
      <c r="K11" s="76"/>
      <c r="L11" s="76"/>
      <c r="M11" s="76"/>
      <c r="N11" s="76"/>
      <c r="O11" s="76"/>
    </row>
    <row r="12" spans="1:18" s="55" customFormat="1" x14ac:dyDescent="0.25">
      <c r="B12" s="56"/>
      <c r="C12" s="154" t="s">
        <v>1</v>
      </c>
      <c r="D12" s="155"/>
      <c r="E12" s="57">
        <f>SUM(E6:E11)</f>
        <v>118671642</v>
      </c>
      <c r="F12" s="57">
        <f>SUM(F7:F11)</f>
        <v>29667909.5</v>
      </c>
      <c r="G12" s="57">
        <f>SUM(G6:G11)</f>
        <v>148339551.5</v>
      </c>
      <c r="J12" s="72"/>
      <c r="K12" s="76"/>
      <c r="L12" s="76"/>
      <c r="M12" s="76"/>
      <c r="N12" s="76"/>
      <c r="O12" s="76"/>
    </row>
    <row r="13" spans="1:18" x14ac:dyDescent="0.25">
      <c r="E13" s="104"/>
      <c r="F13" s="65"/>
      <c r="M13" s="72"/>
      <c r="N13" s="72"/>
      <c r="O13" s="72"/>
      <c r="P13" s="72"/>
      <c r="Q13" s="72"/>
      <c r="R13" s="72"/>
    </row>
    <row r="14" spans="1:18" x14ac:dyDescent="0.25">
      <c r="E14" s="104"/>
      <c r="M14" s="72"/>
      <c r="N14" s="72"/>
      <c r="O14" s="72"/>
      <c r="P14" s="72"/>
      <c r="Q14" s="72"/>
      <c r="R14" s="72"/>
    </row>
    <row r="15" spans="1:18" x14ac:dyDescent="0.25">
      <c r="B15" s="113" t="s">
        <v>104</v>
      </c>
      <c r="C15" s="113"/>
      <c r="E15" s="104"/>
      <c r="M15" s="72"/>
      <c r="N15" s="72"/>
      <c r="O15" s="72"/>
      <c r="P15" s="72"/>
      <c r="Q15" s="72"/>
      <c r="R15" s="72"/>
    </row>
    <row r="16" spans="1:18" s="106" customFormat="1" ht="27" customHeight="1" x14ac:dyDescent="0.25">
      <c r="B16" s="119" t="s">
        <v>2</v>
      </c>
      <c r="C16" s="158" t="s">
        <v>3</v>
      </c>
      <c r="D16" s="158"/>
      <c r="E16" s="120" t="s">
        <v>4</v>
      </c>
      <c r="F16" s="120" t="s">
        <v>5</v>
      </c>
      <c r="G16" s="120" t="s">
        <v>0</v>
      </c>
      <c r="M16" s="107"/>
      <c r="N16" s="107"/>
      <c r="O16" s="107"/>
      <c r="P16" s="107"/>
      <c r="Q16" s="107"/>
      <c r="R16" s="107"/>
    </row>
    <row r="17" spans="2:18" x14ac:dyDescent="0.25">
      <c r="B17" s="100"/>
      <c r="C17" s="159" t="s">
        <v>97</v>
      </c>
      <c r="D17" s="159"/>
      <c r="E17" s="101">
        <v>2000000</v>
      </c>
      <c r="F17" s="102">
        <v>8</v>
      </c>
      <c r="G17" s="100">
        <f>E17*F17</f>
        <v>16000000</v>
      </c>
      <c r="M17" s="72"/>
      <c r="N17" s="72"/>
      <c r="O17" s="72"/>
      <c r="P17" s="72"/>
      <c r="Q17" s="72"/>
      <c r="R17" s="72"/>
    </row>
    <row r="18" spans="2:18" x14ac:dyDescent="0.25">
      <c r="C18" s="160"/>
      <c r="D18" s="160"/>
      <c r="M18" s="72"/>
      <c r="N18" s="72"/>
      <c r="O18" s="72"/>
      <c r="P18" s="72"/>
      <c r="Q18" s="72"/>
      <c r="R18" s="72"/>
    </row>
    <row r="19" spans="2:18" x14ac:dyDescent="0.25">
      <c r="M19" s="72"/>
      <c r="N19" s="72"/>
      <c r="O19" s="72"/>
      <c r="P19" s="72"/>
      <c r="Q19" s="72"/>
      <c r="R19" s="72"/>
    </row>
    <row r="20" spans="2:18" x14ac:dyDescent="0.25">
      <c r="M20" s="72"/>
      <c r="N20" s="72"/>
      <c r="O20" s="72"/>
      <c r="P20" s="72"/>
      <c r="Q20" s="72"/>
      <c r="R20" s="72"/>
    </row>
    <row r="21" spans="2:18" x14ac:dyDescent="0.25">
      <c r="B21" s="148"/>
      <c r="C21" s="148"/>
      <c r="D21" s="148"/>
      <c r="E21" s="148"/>
      <c r="F21" s="148"/>
      <c r="G21" s="148"/>
      <c r="H21" s="148"/>
      <c r="I21" s="148"/>
      <c r="J21" s="148"/>
      <c r="K21" s="148"/>
      <c r="M21" s="72"/>
      <c r="N21" s="72"/>
      <c r="O21" s="72"/>
      <c r="P21" s="72"/>
      <c r="Q21" s="72"/>
      <c r="R21" s="72"/>
    </row>
    <row r="22" spans="2:18" x14ac:dyDescent="0.25">
      <c r="C22" s="50" t="s">
        <v>105</v>
      </c>
      <c r="M22" s="72"/>
      <c r="N22" s="72"/>
      <c r="O22" s="72"/>
      <c r="P22" s="72"/>
      <c r="Q22" s="72"/>
      <c r="R22" s="72"/>
    </row>
    <row r="23" spans="2:18" ht="28.5" customHeight="1" x14ac:dyDescent="0.25">
      <c r="B23" s="58" t="s">
        <v>2</v>
      </c>
      <c r="C23" s="59" t="s">
        <v>60</v>
      </c>
      <c r="D23" s="59" t="s">
        <v>6</v>
      </c>
      <c r="E23" s="59" t="s">
        <v>66</v>
      </c>
      <c r="F23" s="58" t="s">
        <v>4</v>
      </c>
      <c r="G23" s="58" t="s">
        <v>7</v>
      </c>
      <c r="H23" s="58"/>
      <c r="I23" s="58"/>
      <c r="J23" s="59" t="s">
        <v>5</v>
      </c>
      <c r="K23" s="59" t="s">
        <v>0</v>
      </c>
      <c r="L23" s="79"/>
      <c r="M23" s="80"/>
      <c r="N23" s="72"/>
      <c r="O23" s="72"/>
      <c r="P23" s="72"/>
      <c r="Q23" s="72"/>
      <c r="R23" s="72"/>
    </row>
    <row r="24" spans="2:18" x14ac:dyDescent="0.25">
      <c r="B24" s="156"/>
      <c r="C24" s="157" t="s">
        <v>53</v>
      </c>
      <c r="D24" s="60" t="s">
        <v>8</v>
      </c>
      <c r="E24" s="61">
        <v>3</v>
      </c>
      <c r="F24" s="166">
        <v>1200000</v>
      </c>
      <c r="G24" s="166">
        <v>4</v>
      </c>
      <c r="H24" s="90"/>
      <c r="I24" s="90"/>
      <c r="J24" s="166">
        <v>8</v>
      </c>
      <c r="K24" s="166">
        <f>F24*G24*J24</f>
        <v>38400000</v>
      </c>
      <c r="L24" s="62"/>
      <c r="M24" s="72"/>
      <c r="N24" s="72"/>
      <c r="O24" s="72"/>
      <c r="P24" s="72"/>
      <c r="Q24" s="72"/>
      <c r="R24" s="72"/>
    </row>
    <row r="25" spans="2:18" x14ac:dyDescent="0.25">
      <c r="B25" s="156"/>
      <c r="C25" s="157"/>
      <c r="D25" s="60" t="s">
        <v>11</v>
      </c>
      <c r="E25" s="61">
        <v>1</v>
      </c>
      <c r="F25" s="167"/>
      <c r="G25" s="167"/>
      <c r="H25" s="89"/>
      <c r="I25" s="89"/>
      <c r="J25" s="167"/>
      <c r="K25" s="167"/>
      <c r="L25" s="62"/>
      <c r="M25" s="78"/>
      <c r="N25" s="72"/>
      <c r="O25" s="72"/>
      <c r="P25" s="72"/>
      <c r="Q25" s="72"/>
      <c r="R25" s="72"/>
    </row>
    <row r="26" spans="2:18" x14ac:dyDescent="0.25">
      <c r="B26" s="96"/>
      <c r="C26" s="64" t="s">
        <v>54</v>
      </c>
      <c r="D26" s="63" t="s">
        <v>96</v>
      </c>
      <c r="E26" s="64">
        <v>1</v>
      </c>
      <c r="F26" s="97">
        <v>1200000</v>
      </c>
      <c r="G26" s="97">
        <v>1</v>
      </c>
      <c r="H26" s="97"/>
      <c r="I26" s="97"/>
      <c r="J26" s="97">
        <v>8</v>
      </c>
      <c r="K26" s="97">
        <f>SUM(F26*G26*J26)</f>
        <v>9600000</v>
      </c>
      <c r="L26" s="62"/>
    </row>
    <row r="27" spans="2:18" x14ac:dyDescent="0.25">
      <c r="B27" s="92"/>
      <c r="C27" s="93" t="s">
        <v>57</v>
      </c>
      <c r="D27" s="60" t="s">
        <v>49</v>
      </c>
      <c r="E27" s="61">
        <v>1</v>
      </c>
      <c r="F27" s="94">
        <v>1200000</v>
      </c>
      <c r="G27" s="94">
        <v>1</v>
      </c>
      <c r="H27" s="89"/>
      <c r="I27" s="89"/>
      <c r="J27" s="94">
        <v>8</v>
      </c>
      <c r="K27" s="97">
        <f>SUM(F27*G27*J27)</f>
        <v>9600000</v>
      </c>
      <c r="L27" s="62"/>
    </row>
    <row r="28" spans="2:18" x14ac:dyDescent="0.25">
      <c r="B28" s="169"/>
      <c r="C28" s="171" t="s">
        <v>58</v>
      </c>
      <c r="D28" s="63" t="s">
        <v>28</v>
      </c>
      <c r="E28" s="64">
        <v>1</v>
      </c>
      <c r="F28" s="173">
        <v>1200000</v>
      </c>
      <c r="G28" s="173">
        <v>5</v>
      </c>
      <c r="H28" s="87"/>
      <c r="I28" s="87"/>
      <c r="J28" s="173">
        <v>8</v>
      </c>
      <c r="K28" s="173">
        <f>SUM(F28*G28*J28)</f>
        <v>48000000</v>
      </c>
      <c r="L28" s="62"/>
    </row>
    <row r="29" spans="2:18" x14ac:dyDescent="0.25">
      <c r="B29" s="170"/>
      <c r="C29" s="172"/>
      <c r="D29" s="63" t="s">
        <v>32</v>
      </c>
      <c r="E29" s="64">
        <v>1</v>
      </c>
      <c r="F29" s="174"/>
      <c r="G29" s="174"/>
      <c r="H29" s="88"/>
      <c r="I29" s="88"/>
      <c r="J29" s="174"/>
      <c r="K29" s="174"/>
      <c r="L29" s="62"/>
    </row>
    <row r="30" spans="2:18" x14ac:dyDescent="0.25">
      <c r="B30" s="170"/>
      <c r="C30" s="172"/>
      <c r="D30" s="63" t="s">
        <v>31</v>
      </c>
      <c r="E30" s="64">
        <v>1</v>
      </c>
      <c r="F30" s="174"/>
      <c r="G30" s="174"/>
      <c r="H30" s="88"/>
      <c r="I30" s="88"/>
      <c r="J30" s="174"/>
      <c r="K30" s="174"/>
      <c r="L30" s="62"/>
    </row>
    <row r="31" spans="2:18" x14ac:dyDescent="0.25">
      <c r="B31" s="170"/>
      <c r="C31" s="172"/>
      <c r="D31" s="63" t="s">
        <v>14</v>
      </c>
      <c r="E31" s="64">
        <v>1</v>
      </c>
      <c r="F31" s="174"/>
      <c r="G31" s="174"/>
      <c r="H31" s="95"/>
      <c r="I31" s="95"/>
      <c r="J31" s="174"/>
      <c r="K31" s="174"/>
      <c r="L31" s="62"/>
    </row>
    <row r="32" spans="2:18" x14ac:dyDescent="0.25">
      <c r="B32" s="170"/>
      <c r="C32" s="172"/>
      <c r="D32" s="63" t="s">
        <v>42</v>
      </c>
      <c r="E32" s="64">
        <v>1</v>
      </c>
      <c r="F32" s="174"/>
      <c r="G32" s="174"/>
      <c r="H32" s="88"/>
      <c r="I32" s="88"/>
      <c r="J32" s="174"/>
      <c r="K32" s="174"/>
      <c r="L32" s="62"/>
    </row>
    <row r="33" spans="3:19" x14ac:dyDescent="0.25">
      <c r="C33" s="66" t="s">
        <v>1</v>
      </c>
      <c r="D33" s="67"/>
      <c r="E33" s="67">
        <f>SUM(E24:E32)</f>
        <v>11</v>
      </c>
      <c r="F33" s="68"/>
      <c r="G33" s="69">
        <f>SUM(G24:G32)</f>
        <v>11</v>
      </c>
      <c r="H33" s="69"/>
      <c r="I33" s="69"/>
      <c r="J33" s="70"/>
      <c r="K33" s="69">
        <f>SUM(K24:K32)</f>
        <v>105600000</v>
      </c>
      <c r="L33" s="71"/>
      <c r="N33" s="65"/>
    </row>
    <row r="34" spans="3:19" ht="10.5" customHeight="1" x14ac:dyDescent="0.25">
      <c r="L34" s="72"/>
      <c r="M34" s="72"/>
      <c r="N34" s="78"/>
      <c r="O34" s="72"/>
      <c r="P34" s="72"/>
      <c r="Q34" s="72"/>
      <c r="R34" s="72"/>
      <c r="S34" s="72"/>
    </row>
    <row r="35" spans="3:19" x14ac:dyDescent="0.25">
      <c r="L35" s="78"/>
      <c r="M35" s="78"/>
      <c r="O35" s="72"/>
      <c r="P35" s="72"/>
      <c r="Q35" s="72"/>
      <c r="R35" s="72"/>
      <c r="S35" s="72"/>
    </row>
    <row r="36" spans="3:19" x14ac:dyDescent="0.25">
      <c r="L36" s="72"/>
      <c r="N36" s="78"/>
      <c r="O36" s="72"/>
      <c r="P36" s="72"/>
      <c r="Q36" s="72"/>
      <c r="R36" s="72"/>
      <c r="S36" s="72"/>
    </row>
    <row r="37" spans="3:19" x14ac:dyDescent="0.25">
      <c r="L37" s="72"/>
      <c r="M37" s="65"/>
      <c r="N37" s="78"/>
      <c r="O37" s="72"/>
      <c r="P37" s="72"/>
      <c r="Q37" s="72"/>
      <c r="R37" s="72"/>
      <c r="S37" s="72"/>
    </row>
    <row r="38" spans="3:19" x14ac:dyDescent="0.25">
      <c r="L38" s="72"/>
      <c r="N38" s="72"/>
      <c r="O38" s="72"/>
      <c r="P38" s="72"/>
      <c r="Q38" s="72"/>
      <c r="R38" s="72"/>
      <c r="S38" s="72"/>
    </row>
    <row r="39" spans="3:19" x14ac:dyDescent="0.25">
      <c r="C39" s="81"/>
      <c r="D39" s="81"/>
      <c r="L39" s="72"/>
      <c r="N39" s="78"/>
      <c r="O39" s="72"/>
      <c r="P39" s="72"/>
      <c r="Q39" s="72"/>
      <c r="R39" s="72"/>
      <c r="S39" s="72"/>
    </row>
    <row r="40" spans="3:19" x14ac:dyDescent="0.25">
      <c r="C40" s="168" t="s">
        <v>81</v>
      </c>
      <c r="D40" s="168"/>
      <c r="L40" s="72"/>
      <c r="N40" s="72"/>
      <c r="O40" s="72"/>
      <c r="P40" s="72"/>
      <c r="Q40" s="72"/>
      <c r="R40" s="72"/>
      <c r="S40" s="72"/>
    </row>
    <row r="41" spans="3:19" x14ac:dyDescent="0.25">
      <c r="C41" s="160" t="s">
        <v>82</v>
      </c>
      <c r="D41" s="160"/>
      <c r="L41" s="72"/>
      <c r="M41" s="72"/>
      <c r="N41" s="72"/>
      <c r="O41" s="72"/>
      <c r="P41" s="72"/>
      <c r="Q41" s="72"/>
      <c r="R41" s="72"/>
      <c r="S41" s="72"/>
    </row>
    <row r="42" spans="3:19" x14ac:dyDescent="0.25">
      <c r="L42" s="72"/>
      <c r="M42" s="78"/>
      <c r="N42" s="78"/>
      <c r="O42" s="72"/>
      <c r="P42" s="72"/>
      <c r="Q42" s="72"/>
      <c r="R42" s="72"/>
      <c r="S42" s="72"/>
    </row>
    <row r="43" spans="3:19" x14ac:dyDescent="0.25">
      <c r="L43" s="72"/>
      <c r="M43" s="72"/>
      <c r="N43" s="78"/>
      <c r="O43" s="72"/>
      <c r="P43" s="72"/>
      <c r="Q43" s="72"/>
      <c r="R43" s="72"/>
      <c r="S43" s="72"/>
    </row>
    <row r="44" spans="3:19" x14ac:dyDescent="0.25">
      <c r="L44" s="72"/>
      <c r="M44" s="72"/>
      <c r="N44" s="78"/>
      <c r="O44" s="78"/>
      <c r="P44" s="72"/>
      <c r="Q44" s="72"/>
      <c r="R44" s="72"/>
      <c r="S44" s="72"/>
    </row>
    <row r="45" spans="3:19" x14ac:dyDescent="0.25">
      <c r="L45" s="72"/>
      <c r="M45" s="72"/>
      <c r="N45" s="78"/>
      <c r="O45" s="78"/>
      <c r="P45" s="72"/>
      <c r="Q45" s="72"/>
      <c r="R45" s="72"/>
      <c r="S45" s="72"/>
    </row>
    <row r="46" spans="3:19" x14ac:dyDescent="0.25">
      <c r="L46" s="72"/>
      <c r="M46" s="72"/>
      <c r="N46" s="72"/>
      <c r="O46" s="72"/>
      <c r="P46" s="72"/>
      <c r="Q46" s="72"/>
      <c r="R46" s="72"/>
      <c r="S46" s="72"/>
    </row>
    <row r="47" spans="3:19" x14ac:dyDescent="0.25">
      <c r="L47" s="72"/>
      <c r="M47" s="72"/>
      <c r="N47" s="72"/>
      <c r="O47" s="72"/>
      <c r="P47" s="72"/>
      <c r="Q47" s="72"/>
      <c r="R47" s="72"/>
      <c r="S47" s="72"/>
    </row>
    <row r="48" spans="3:19" x14ac:dyDescent="0.25">
      <c r="L48" s="72"/>
      <c r="M48" s="72"/>
      <c r="N48" s="72"/>
      <c r="O48" s="72"/>
      <c r="P48" s="72"/>
      <c r="Q48" s="72"/>
      <c r="R48" s="72"/>
      <c r="S48" s="72"/>
    </row>
    <row r="49" spans="12:19" x14ac:dyDescent="0.25">
      <c r="L49" s="72"/>
      <c r="M49" s="72"/>
      <c r="N49" s="72"/>
      <c r="O49" s="72"/>
      <c r="P49" s="72"/>
      <c r="Q49" s="72"/>
      <c r="R49" s="72"/>
      <c r="S49" s="72"/>
    </row>
    <row r="50" spans="12:19" x14ac:dyDescent="0.25">
      <c r="L50" s="72"/>
      <c r="M50" s="72"/>
      <c r="N50" s="72"/>
      <c r="O50" s="72"/>
      <c r="P50" s="72"/>
      <c r="Q50" s="72"/>
      <c r="R50" s="72"/>
      <c r="S50" s="72"/>
    </row>
    <row r="51" spans="12:19" x14ac:dyDescent="0.25">
      <c r="L51" s="72"/>
      <c r="M51" s="72"/>
      <c r="N51" s="72"/>
      <c r="O51" s="72"/>
      <c r="P51" s="72"/>
      <c r="Q51" s="72"/>
      <c r="R51" s="72"/>
      <c r="S51" s="72"/>
    </row>
    <row r="52" spans="12:19" x14ac:dyDescent="0.25">
      <c r="L52" s="72"/>
      <c r="M52" s="72"/>
      <c r="N52" s="72"/>
      <c r="O52" s="72"/>
      <c r="P52" s="72"/>
      <c r="Q52" s="72"/>
      <c r="R52" s="72"/>
      <c r="S52" s="72"/>
    </row>
    <row r="53" spans="12:19" x14ac:dyDescent="0.25">
      <c r="L53" s="72"/>
      <c r="M53" s="72"/>
      <c r="N53" s="72"/>
      <c r="O53" s="72"/>
      <c r="P53" s="72"/>
      <c r="Q53" s="72"/>
      <c r="R53" s="72"/>
      <c r="S53" s="72"/>
    </row>
    <row r="54" spans="12:19" x14ac:dyDescent="0.25">
      <c r="L54" s="72"/>
      <c r="M54" s="72"/>
      <c r="N54" s="72"/>
      <c r="O54" s="72"/>
      <c r="P54" s="72"/>
      <c r="Q54" s="72"/>
      <c r="R54" s="72"/>
      <c r="S54" s="72"/>
    </row>
  </sheetData>
  <mergeCells count="29">
    <mergeCell ref="C41:D41"/>
    <mergeCell ref="B21:K21"/>
    <mergeCell ref="B28:B32"/>
    <mergeCell ref="C28:C32"/>
    <mergeCell ref="F28:F32"/>
    <mergeCell ref="G28:G32"/>
    <mergeCell ref="J28:J32"/>
    <mergeCell ref="K28:K32"/>
    <mergeCell ref="F24:F25"/>
    <mergeCell ref="G24:G25"/>
    <mergeCell ref="J24:J25"/>
    <mergeCell ref="K24:K25"/>
    <mergeCell ref="C40:D40"/>
    <mergeCell ref="C12:D12"/>
    <mergeCell ref="B24:B25"/>
    <mergeCell ref="C24:C25"/>
    <mergeCell ref="C7:D7"/>
    <mergeCell ref="C16:D16"/>
    <mergeCell ref="C17:D17"/>
    <mergeCell ref="C18:D18"/>
    <mergeCell ref="C9:D9"/>
    <mergeCell ref="C10:D10"/>
    <mergeCell ref="C11:D11"/>
    <mergeCell ref="A1:G1"/>
    <mergeCell ref="B2:G2"/>
    <mergeCell ref="B3:J3"/>
    <mergeCell ref="C6:D6"/>
    <mergeCell ref="C8:D8"/>
    <mergeCell ref="C5:D5"/>
  </mergeCells>
  <pageMargins left="0.70866141732283472" right="0.70866141732283472" top="0.74803149606299213" bottom="0.74803149606299213" header="0.31496062992125984" footer="0.31496062992125984"/>
  <pageSetup scale="7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topLeftCell="A52" workbookViewId="0">
      <selection activeCell="D66" sqref="D66"/>
    </sheetView>
  </sheetViews>
  <sheetFormatPr baseColWidth="10" defaultRowHeight="15" x14ac:dyDescent="0.25"/>
  <cols>
    <col min="1" max="1" width="1.140625" style="2" customWidth="1"/>
    <col min="2" max="2" width="4.42578125" style="2" customWidth="1"/>
    <col min="3" max="3" width="10.140625" style="2" customWidth="1"/>
    <col min="4" max="4" width="19.28515625" style="2" customWidth="1"/>
    <col min="5" max="5" width="4" style="2" customWidth="1"/>
    <col min="6" max="6" width="11.5703125" style="2" customWidth="1"/>
    <col min="7" max="7" width="12" style="2" customWidth="1"/>
    <col min="8" max="8" width="12.7109375" style="2" customWidth="1"/>
    <col min="9" max="9" width="13" style="2" customWidth="1"/>
    <col min="10" max="10" width="12.5703125" style="2" customWidth="1"/>
    <col min="11" max="11" width="13.7109375" style="2" customWidth="1"/>
    <col min="12" max="12" width="11.42578125" style="2" customWidth="1"/>
    <col min="13" max="13" width="14.28515625" style="2" customWidth="1"/>
    <col min="14" max="14" width="7.85546875" style="2" customWidth="1"/>
    <col min="15" max="15" width="11" style="2" customWidth="1"/>
    <col min="16" max="16" width="7" style="2" customWidth="1"/>
    <col min="17" max="17" width="11.85546875" style="2" customWidth="1"/>
    <col min="18" max="18" width="7.140625" style="2" customWidth="1"/>
    <col min="19" max="19" width="12.28515625" style="2" customWidth="1"/>
    <col min="20" max="20" width="15.85546875" style="2" customWidth="1"/>
    <col min="21" max="21" width="14.42578125" style="2" customWidth="1"/>
    <col min="22" max="16384" width="11.42578125" style="2"/>
  </cols>
  <sheetData>
    <row r="1" spans="2:13" x14ac:dyDescent="0.25">
      <c r="B1" s="134" t="s">
        <v>68</v>
      </c>
      <c r="C1" s="134"/>
      <c r="D1" s="134"/>
      <c r="E1" s="134"/>
      <c r="F1" s="134"/>
      <c r="G1" s="134"/>
      <c r="H1" s="134"/>
    </row>
    <row r="2" spans="2:13" x14ac:dyDescent="0.25">
      <c r="C2" s="3" t="s">
        <v>52</v>
      </c>
    </row>
    <row r="3" spans="2:13" s="27" customFormat="1" ht="38.25" x14ac:dyDescent="0.2">
      <c r="B3" s="4" t="s">
        <v>2</v>
      </c>
      <c r="C3" s="16" t="s">
        <v>3</v>
      </c>
      <c r="D3" s="16"/>
      <c r="E3" s="16"/>
      <c r="F3" s="4" t="s">
        <v>4</v>
      </c>
      <c r="G3" s="16" t="s">
        <v>5</v>
      </c>
      <c r="H3" s="16" t="s">
        <v>0</v>
      </c>
      <c r="J3" s="28" t="s">
        <v>78</v>
      </c>
    </row>
    <row r="4" spans="2:13" s="24" customFormat="1" x14ac:dyDescent="0.25">
      <c r="B4" s="18">
        <v>40</v>
      </c>
      <c r="C4" s="135" t="s">
        <v>69</v>
      </c>
      <c r="D4" s="136"/>
      <c r="E4" s="19"/>
      <c r="F4" s="20">
        <v>2500000</v>
      </c>
      <c r="G4" s="21">
        <v>9</v>
      </c>
      <c r="H4" s="20">
        <f>SUM(F4*G4)</f>
        <v>22500000</v>
      </c>
    </row>
    <row r="5" spans="2:13" s="24" customFormat="1" ht="15.75" x14ac:dyDescent="0.25">
      <c r="B5" s="18"/>
      <c r="C5" s="135" t="s">
        <v>71</v>
      </c>
      <c r="D5" s="136"/>
      <c r="E5" s="19"/>
      <c r="F5" s="20">
        <v>1250000</v>
      </c>
      <c r="G5" s="21">
        <v>8</v>
      </c>
      <c r="H5" s="20">
        <f t="shared" ref="H5:H8" si="0">SUM(F5*G5)</f>
        <v>10000000</v>
      </c>
      <c r="J5" s="29" t="s">
        <v>75</v>
      </c>
      <c r="K5" s="30"/>
      <c r="L5" s="30"/>
    </row>
    <row r="6" spans="2:13" s="24" customFormat="1" x14ac:dyDescent="0.25">
      <c r="B6" s="18"/>
      <c r="C6" s="135" t="s">
        <v>72</v>
      </c>
      <c r="D6" s="136"/>
      <c r="E6" s="19"/>
      <c r="F6" s="20">
        <v>1250000</v>
      </c>
      <c r="G6" s="21">
        <v>8</v>
      </c>
      <c r="H6" s="20">
        <f t="shared" si="0"/>
        <v>10000000</v>
      </c>
    </row>
    <row r="7" spans="2:13" s="24" customFormat="1" x14ac:dyDescent="0.25">
      <c r="B7" s="18"/>
      <c r="C7" s="135" t="s">
        <v>70</v>
      </c>
      <c r="D7" s="136"/>
      <c r="E7" s="19"/>
      <c r="F7" s="20">
        <v>1250000</v>
      </c>
      <c r="G7" s="21">
        <v>8</v>
      </c>
      <c r="H7" s="20">
        <f t="shared" si="0"/>
        <v>10000000</v>
      </c>
    </row>
    <row r="8" spans="2:13" s="24" customFormat="1" ht="15.75" x14ac:dyDescent="0.25">
      <c r="B8" s="18"/>
      <c r="C8" s="135" t="s">
        <v>73</v>
      </c>
      <c r="D8" s="136"/>
      <c r="E8" s="19"/>
      <c r="F8" s="20">
        <v>2000000</v>
      </c>
      <c r="G8" s="21">
        <v>8</v>
      </c>
      <c r="H8" s="20">
        <f t="shared" si="0"/>
        <v>16000000</v>
      </c>
      <c r="J8" s="29" t="s">
        <v>74</v>
      </c>
      <c r="K8" s="30"/>
      <c r="L8" s="30"/>
    </row>
    <row r="9" spans="2:13" s="24" customFormat="1" x14ac:dyDescent="0.25">
      <c r="B9" s="31"/>
      <c r="C9" s="129" t="s">
        <v>1</v>
      </c>
      <c r="D9" s="130"/>
      <c r="E9" s="32"/>
      <c r="F9" s="33"/>
      <c r="G9" s="33"/>
      <c r="H9" s="33">
        <f>SUM(H4:H8)</f>
        <v>68500000</v>
      </c>
    </row>
    <row r="11" spans="2:13" x14ac:dyDescent="0.25">
      <c r="B11" s="131" t="s">
        <v>62</v>
      </c>
      <c r="C11" s="132"/>
      <c r="D11" s="133"/>
      <c r="E11" s="34"/>
      <c r="F11" s="8">
        <f>SUM(H9)</f>
        <v>68500000</v>
      </c>
    </row>
    <row r="12" spans="2:13" x14ac:dyDescent="0.25">
      <c r="B12" s="141" t="s">
        <v>1</v>
      </c>
      <c r="C12" s="141"/>
      <c r="D12" s="141"/>
      <c r="E12" s="35"/>
      <c r="F12" s="9">
        <f>SUM(F11:F11)</f>
        <v>68500000</v>
      </c>
    </row>
    <row r="13" spans="2:13" x14ac:dyDescent="0.25">
      <c r="B13" s="36"/>
      <c r="C13" s="36"/>
      <c r="D13" s="36"/>
      <c r="E13" s="36"/>
      <c r="F13" s="37"/>
    </row>
    <row r="14" spans="2:13" x14ac:dyDescent="0.25">
      <c r="C14" s="3" t="s">
        <v>51</v>
      </c>
    </row>
    <row r="15" spans="2:13" ht="38.25" x14ac:dyDescent="0.25">
      <c r="B15" s="10" t="s">
        <v>2</v>
      </c>
      <c r="C15" s="11" t="s">
        <v>60</v>
      </c>
      <c r="D15" s="11" t="s">
        <v>6</v>
      </c>
      <c r="E15" s="11" t="s">
        <v>66</v>
      </c>
      <c r="F15" s="10" t="s">
        <v>4</v>
      </c>
      <c r="G15" s="10" t="s">
        <v>7</v>
      </c>
      <c r="H15" s="11" t="s">
        <v>5</v>
      </c>
      <c r="I15" s="11" t="s">
        <v>0</v>
      </c>
      <c r="J15" s="38" t="s">
        <v>79</v>
      </c>
      <c r="K15" s="17"/>
      <c r="L15" s="17"/>
      <c r="M15" s="17"/>
    </row>
    <row r="16" spans="2:13" x14ac:dyDescent="0.25">
      <c r="B16" s="122"/>
      <c r="C16" s="124"/>
      <c r="D16" s="39" t="s">
        <v>8</v>
      </c>
      <c r="E16" s="12">
        <v>17</v>
      </c>
      <c r="F16" s="13">
        <v>800000</v>
      </c>
      <c r="G16" s="13">
        <f>SUM(E16)</f>
        <v>17</v>
      </c>
      <c r="H16" s="13">
        <v>8</v>
      </c>
      <c r="I16" s="13">
        <f>SUM(F16*G16*H16)</f>
        <v>108800000</v>
      </c>
    </row>
    <row r="17" spans="2:11" x14ac:dyDescent="0.25">
      <c r="B17" s="122"/>
      <c r="C17" s="124"/>
      <c r="D17" s="39" t="s">
        <v>9</v>
      </c>
      <c r="E17" s="12">
        <v>1</v>
      </c>
      <c r="F17" s="139">
        <v>800000</v>
      </c>
      <c r="G17" s="139">
        <f>SUM(E17:E22)</f>
        <v>12</v>
      </c>
      <c r="H17" s="139">
        <v>8</v>
      </c>
      <c r="I17" s="139">
        <f>F17*G17*H17</f>
        <v>76800000</v>
      </c>
    </row>
    <row r="18" spans="2:11" x14ac:dyDescent="0.25">
      <c r="B18" s="122"/>
      <c r="C18" s="124"/>
      <c r="D18" s="39" t="s">
        <v>10</v>
      </c>
      <c r="E18" s="12">
        <v>5</v>
      </c>
      <c r="F18" s="139"/>
      <c r="G18" s="139"/>
      <c r="H18" s="139"/>
      <c r="I18" s="139"/>
    </row>
    <row r="19" spans="2:11" x14ac:dyDescent="0.25">
      <c r="B19" s="122"/>
      <c r="C19" s="124"/>
      <c r="D19" s="39" t="s">
        <v>11</v>
      </c>
      <c r="E19" s="12">
        <v>3</v>
      </c>
      <c r="F19" s="139"/>
      <c r="G19" s="139"/>
      <c r="H19" s="139"/>
      <c r="I19" s="139"/>
    </row>
    <row r="20" spans="2:11" x14ac:dyDescent="0.25">
      <c r="B20" s="122"/>
      <c r="C20" s="124"/>
      <c r="D20" s="39" t="s">
        <v>13</v>
      </c>
      <c r="E20" s="12">
        <v>1</v>
      </c>
      <c r="F20" s="139"/>
      <c r="G20" s="139"/>
      <c r="H20" s="139"/>
      <c r="I20" s="139"/>
    </row>
    <row r="21" spans="2:11" x14ac:dyDescent="0.25">
      <c r="B21" s="122"/>
      <c r="C21" s="124"/>
      <c r="D21" s="39" t="s">
        <v>14</v>
      </c>
      <c r="E21" s="12">
        <v>1</v>
      </c>
      <c r="F21" s="139"/>
      <c r="G21" s="139"/>
      <c r="H21" s="139"/>
      <c r="I21" s="139"/>
    </row>
    <row r="22" spans="2:11" x14ac:dyDescent="0.25">
      <c r="B22" s="123"/>
      <c r="C22" s="125"/>
      <c r="D22" s="39" t="s">
        <v>15</v>
      </c>
      <c r="E22" s="12">
        <v>1</v>
      </c>
      <c r="F22" s="140"/>
      <c r="G22" s="140"/>
      <c r="H22" s="140"/>
      <c r="I22" s="140"/>
    </row>
    <row r="23" spans="2:11" x14ac:dyDescent="0.25">
      <c r="B23" s="142" t="s">
        <v>65</v>
      </c>
      <c r="C23" s="145" t="s">
        <v>54</v>
      </c>
      <c r="D23" s="40" t="s">
        <v>43</v>
      </c>
      <c r="E23" s="41">
        <v>2</v>
      </c>
      <c r="F23" s="126">
        <v>800000</v>
      </c>
      <c r="G23" s="126">
        <f>SUM(E23:E26)</f>
        <v>8</v>
      </c>
      <c r="H23" s="126">
        <v>8</v>
      </c>
      <c r="I23" s="126">
        <f>SUM(F23*G23*H23)</f>
        <v>51200000</v>
      </c>
    </row>
    <row r="24" spans="2:11" x14ac:dyDescent="0.25">
      <c r="B24" s="143"/>
      <c r="C24" s="146"/>
      <c r="D24" s="40" t="s">
        <v>16</v>
      </c>
      <c r="E24" s="41">
        <v>2</v>
      </c>
      <c r="F24" s="127"/>
      <c r="G24" s="127"/>
      <c r="H24" s="127"/>
      <c r="I24" s="127"/>
      <c r="K24" s="7"/>
    </row>
    <row r="25" spans="2:11" x14ac:dyDescent="0.25">
      <c r="B25" s="143"/>
      <c r="C25" s="146"/>
      <c r="D25" s="40" t="s">
        <v>17</v>
      </c>
      <c r="E25" s="41">
        <v>1</v>
      </c>
      <c r="F25" s="127"/>
      <c r="G25" s="127"/>
      <c r="H25" s="127"/>
      <c r="I25" s="127"/>
      <c r="K25" s="7"/>
    </row>
    <row r="26" spans="2:11" x14ac:dyDescent="0.25">
      <c r="B26" s="144"/>
      <c r="C26" s="147"/>
      <c r="D26" s="40" t="s">
        <v>45</v>
      </c>
      <c r="E26" s="41">
        <v>3</v>
      </c>
      <c r="F26" s="128"/>
      <c r="G26" s="128"/>
      <c r="H26" s="128"/>
      <c r="I26" s="128"/>
    </row>
    <row r="27" spans="2:11" x14ac:dyDescent="0.25">
      <c r="B27" s="137" t="s">
        <v>65</v>
      </c>
      <c r="C27" s="137" t="s">
        <v>55</v>
      </c>
      <c r="D27" s="39" t="s">
        <v>18</v>
      </c>
      <c r="E27" s="12">
        <v>1</v>
      </c>
      <c r="F27" s="138">
        <v>800000</v>
      </c>
      <c r="G27" s="138">
        <f>SUM(E27:E29)</f>
        <v>3</v>
      </c>
      <c r="H27" s="138">
        <v>8</v>
      </c>
      <c r="I27" s="138">
        <f>SUM(F27*G27*H27)</f>
        <v>19200000</v>
      </c>
    </row>
    <row r="28" spans="2:11" x14ac:dyDescent="0.25">
      <c r="B28" s="122"/>
      <c r="C28" s="122"/>
      <c r="D28" s="39" t="s">
        <v>19</v>
      </c>
      <c r="E28" s="12">
        <v>1</v>
      </c>
      <c r="F28" s="139"/>
      <c r="G28" s="139"/>
      <c r="H28" s="139"/>
      <c r="I28" s="139"/>
    </row>
    <row r="29" spans="2:11" x14ac:dyDescent="0.25">
      <c r="B29" s="123"/>
      <c r="C29" s="123"/>
      <c r="D29" s="39" t="s">
        <v>20</v>
      </c>
      <c r="E29" s="12">
        <v>1</v>
      </c>
      <c r="F29" s="140"/>
      <c r="G29" s="140"/>
      <c r="H29" s="140"/>
      <c r="I29" s="140"/>
    </row>
    <row r="30" spans="2:11" x14ac:dyDescent="0.25">
      <c r="B30" s="142" t="s">
        <v>65</v>
      </c>
      <c r="C30" s="145" t="s">
        <v>56</v>
      </c>
      <c r="D30" s="40" t="s">
        <v>44</v>
      </c>
      <c r="E30" s="41">
        <v>2</v>
      </c>
      <c r="F30" s="126">
        <v>800000</v>
      </c>
      <c r="G30" s="126">
        <f>SUM(E30:E35)</f>
        <v>12</v>
      </c>
      <c r="H30" s="126">
        <v>8</v>
      </c>
      <c r="I30" s="126">
        <f>SUM(F30*G30*H30)</f>
        <v>76800000</v>
      </c>
    </row>
    <row r="31" spans="2:11" x14ac:dyDescent="0.25">
      <c r="B31" s="143"/>
      <c r="C31" s="146"/>
      <c r="D31" s="40" t="s">
        <v>22</v>
      </c>
      <c r="E31" s="41">
        <v>2</v>
      </c>
      <c r="F31" s="127"/>
      <c r="G31" s="127"/>
      <c r="H31" s="127"/>
      <c r="I31" s="127"/>
    </row>
    <row r="32" spans="2:11" x14ac:dyDescent="0.25">
      <c r="B32" s="143"/>
      <c r="C32" s="146"/>
      <c r="D32" s="40" t="s">
        <v>12</v>
      </c>
      <c r="E32" s="41">
        <v>2</v>
      </c>
      <c r="F32" s="127"/>
      <c r="G32" s="127"/>
      <c r="H32" s="127"/>
      <c r="I32" s="127"/>
    </row>
    <row r="33" spans="2:9" x14ac:dyDescent="0.25">
      <c r="B33" s="143"/>
      <c r="C33" s="146"/>
      <c r="D33" s="40" t="s">
        <v>23</v>
      </c>
      <c r="E33" s="41">
        <v>2</v>
      </c>
      <c r="F33" s="127"/>
      <c r="G33" s="127"/>
      <c r="H33" s="127"/>
      <c r="I33" s="127"/>
    </row>
    <row r="34" spans="2:9" x14ac:dyDescent="0.25">
      <c r="B34" s="143"/>
      <c r="C34" s="146"/>
      <c r="D34" s="40" t="s">
        <v>24</v>
      </c>
      <c r="E34" s="41">
        <v>2</v>
      </c>
      <c r="F34" s="127"/>
      <c r="G34" s="127"/>
      <c r="H34" s="127"/>
      <c r="I34" s="127"/>
    </row>
    <row r="35" spans="2:9" x14ac:dyDescent="0.25">
      <c r="B35" s="144"/>
      <c r="C35" s="147"/>
      <c r="D35" s="40" t="s">
        <v>25</v>
      </c>
      <c r="E35" s="41">
        <v>2</v>
      </c>
      <c r="F35" s="128"/>
      <c r="G35" s="128"/>
      <c r="H35" s="128"/>
      <c r="I35" s="128"/>
    </row>
    <row r="36" spans="2:9" x14ac:dyDescent="0.25">
      <c r="B36" s="122" t="s">
        <v>65</v>
      </c>
      <c r="C36" s="124" t="s">
        <v>57</v>
      </c>
      <c r="D36" s="42" t="s">
        <v>21</v>
      </c>
      <c r="E36" s="12">
        <v>2</v>
      </c>
      <c r="F36" s="126">
        <v>800000</v>
      </c>
      <c r="G36" s="139">
        <f>SUM(E36:E41)</f>
        <v>12</v>
      </c>
      <c r="H36" s="139">
        <v>8</v>
      </c>
      <c r="I36" s="139">
        <f>SUM(F36*G36*H36)</f>
        <v>76800000</v>
      </c>
    </row>
    <row r="37" spans="2:9" x14ac:dyDescent="0.25">
      <c r="B37" s="122"/>
      <c r="C37" s="124"/>
      <c r="D37" s="39" t="s">
        <v>26</v>
      </c>
      <c r="E37" s="12">
        <v>2</v>
      </c>
      <c r="F37" s="127"/>
      <c r="G37" s="139"/>
      <c r="H37" s="139"/>
      <c r="I37" s="139"/>
    </row>
    <row r="38" spans="2:9" x14ac:dyDescent="0.25">
      <c r="B38" s="122"/>
      <c r="C38" s="124"/>
      <c r="D38" s="39" t="s">
        <v>27</v>
      </c>
      <c r="E38" s="12">
        <v>2</v>
      </c>
      <c r="F38" s="127"/>
      <c r="G38" s="139"/>
      <c r="H38" s="139"/>
      <c r="I38" s="139"/>
    </row>
    <row r="39" spans="2:9" x14ac:dyDescent="0.25">
      <c r="B39" s="122"/>
      <c r="C39" s="124"/>
      <c r="D39" s="39" t="s">
        <v>49</v>
      </c>
      <c r="E39" s="12">
        <v>2</v>
      </c>
      <c r="F39" s="127"/>
      <c r="G39" s="139"/>
      <c r="H39" s="139"/>
      <c r="I39" s="139"/>
    </row>
    <row r="40" spans="2:9" x14ac:dyDescent="0.25">
      <c r="B40" s="122"/>
      <c r="C40" s="124"/>
      <c r="D40" s="39" t="s">
        <v>46</v>
      </c>
      <c r="E40" s="12">
        <v>2</v>
      </c>
      <c r="F40" s="127"/>
      <c r="G40" s="139"/>
      <c r="H40" s="139"/>
      <c r="I40" s="139"/>
    </row>
    <row r="41" spans="2:9" x14ac:dyDescent="0.25">
      <c r="B41" s="123"/>
      <c r="C41" s="125"/>
      <c r="D41" s="39" t="s">
        <v>47</v>
      </c>
      <c r="E41" s="12">
        <v>2</v>
      </c>
      <c r="F41" s="128"/>
      <c r="G41" s="140"/>
      <c r="H41" s="140"/>
      <c r="I41" s="140"/>
    </row>
    <row r="42" spans="2:9" x14ac:dyDescent="0.25">
      <c r="B42" s="142" t="s">
        <v>64</v>
      </c>
      <c r="C42" s="145" t="s">
        <v>58</v>
      </c>
      <c r="D42" s="40" t="s">
        <v>28</v>
      </c>
      <c r="E42" s="41">
        <v>4</v>
      </c>
      <c r="F42" s="126">
        <v>800000</v>
      </c>
      <c r="G42" s="126">
        <f>SUM(E42:E54)</f>
        <v>21</v>
      </c>
      <c r="H42" s="126">
        <v>8</v>
      </c>
      <c r="I42" s="126">
        <f>SUM(F42*G42*H42)</f>
        <v>134400000</v>
      </c>
    </row>
    <row r="43" spans="2:9" x14ac:dyDescent="0.25">
      <c r="B43" s="143"/>
      <c r="C43" s="146"/>
      <c r="D43" s="40" t="s">
        <v>29</v>
      </c>
      <c r="E43" s="41">
        <v>1</v>
      </c>
      <c r="F43" s="127"/>
      <c r="G43" s="127"/>
      <c r="H43" s="127"/>
      <c r="I43" s="127"/>
    </row>
    <row r="44" spans="2:9" x14ac:dyDescent="0.25">
      <c r="B44" s="143"/>
      <c r="C44" s="146"/>
      <c r="D44" s="40" t="s">
        <v>30</v>
      </c>
      <c r="E44" s="41">
        <v>1</v>
      </c>
      <c r="F44" s="127"/>
      <c r="G44" s="127"/>
      <c r="H44" s="127"/>
      <c r="I44" s="127"/>
    </row>
    <row r="45" spans="2:9" x14ac:dyDescent="0.25">
      <c r="B45" s="143"/>
      <c r="C45" s="146"/>
      <c r="D45" s="40" t="s">
        <v>31</v>
      </c>
      <c r="E45" s="41">
        <v>3</v>
      </c>
      <c r="F45" s="127"/>
      <c r="G45" s="127"/>
      <c r="H45" s="127"/>
      <c r="I45" s="127"/>
    </row>
    <row r="46" spans="2:9" x14ac:dyDescent="0.25">
      <c r="B46" s="143"/>
      <c r="C46" s="146"/>
      <c r="D46" s="40" t="s">
        <v>32</v>
      </c>
      <c r="E46" s="41">
        <v>2</v>
      </c>
      <c r="F46" s="127"/>
      <c r="G46" s="127"/>
      <c r="H46" s="127"/>
      <c r="I46" s="127"/>
    </row>
    <row r="47" spans="2:9" x14ac:dyDescent="0.25">
      <c r="B47" s="143"/>
      <c r="C47" s="146"/>
      <c r="D47" s="40" t="s">
        <v>33</v>
      </c>
      <c r="E47" s="41">
        <v>2</v>
      </c>
      <c r="F47" s="127"/>
      <c r="G47" s="127"/>
      <c r="H47" s="127"/>
      <c r="I47" s="127"/>
    </row>
    <row r="48" spans="2:9" x14ac:dyDescent="0.25">
      <c r="B48" s="143"/>
      <c r="C48" s="146"/>
      <c r="D48" s="40" t="s">
        <v>34</v>
      </c>
      <c r="E48" s="41">
        <v>1</v>
      </c>
      <c r="F48" s="127"/>
      <c r="G48" s="127"/>
      <c r="H48" s="127"/>
      <c r="I48" s="127"/>
    </row>
    <row r="49" spans="2:11" x14ac:dyDescent="0.25">
      <c r="B49" s="143"/>
      <c r="C49" s="146"/>
      <c r="D49" s="40" t="s">
        <v>35</v>
      </c>
      <c r="E49" s="41">
        <v>2</v>
      </c>
      <c r="F49" s="127"/>
      <c r="G49" s="127"/>
      <c r="H49" s="127"/>
      <c r="I49" s="127"/>
    </row>
    <row r="50" spans="2:11" x14ac:dyDescent="0.25">
      <c r="B50" s="143"/>
      <c r="C50" s="146"/>
      <c r="D50" s="40" t="s">
        <v>36</v>
      </c>
      <c r="E50" s="41">
        <v>1</v>
      </c>
      <c r="F50" s="127"/>
      <c r="G50" s="127"/>
      <c r="H50" s="127"/>
      <c r="I50" s="127"/>
    </row>
    <row r="51" spans="2:11" x14ac:dyDescent="0.25">
      <c r="B51" s="143"/>
      <c r="C51" s="146"/>
      <c r="D51" s="40" t="s">
        <v>37</v>
      </c>
      <c r="E51" s="41">
        <v>1</v>
      </c>
      <c r="F51" s="127"/>
      <c r="G51" s="127"/>
      <c r="H51" s="127"/>
      <c r="I51" s="127"/>
    </row>
    <row r="52" spans="2:11" x14ac:dyDescent="0.25">
      <c r="B52" s="143"/>
      <c r="C52" s="146"/>
      <c r="D52" s="40" t="s">
        <v>48</v>
      </c>
      <c r="E52" s="41">
        <v>1</v>
      </c>
      <c r="F52" s="127"/>
      <c r="G52" s="127"/>
      <c r="H52" s="127"/>
      <c r="I52" s="127"/>
    </row>
    <row r="53" spans="2:11" x14ac:dyDescent="0.25">
      <c r="B53" s="143"/>
      <c r="C53" s="146"/>
      <c r="D53" s="40" t="s">
        <v>38</v>
      </c>
      <c r="E53" s="41">
        <v>1</v>
      </c>
      <c r="F53" s="127"/>
      <c r="G53" s="127"/>
      <c r="H53" s="127"/>
      <c r="I53" s="127"/>
    </row>
    <row r="54" spans="2:11" x14ac:dyDescent="0.25">
      <c r="B54" s="144"/>
      <c r="C54" s="147"/>
      <c r="D54" s="40" t="s">
        <v>42</v>
      </c>
      <c r="E54" s="41">
        <v>1</v>
      </c>
      <c r="F54" s="128"/>
      <c r="G54" s="128"/>
      <c r="H54" s="128"/>
      <c r="I54" s="128"/>
      <c r="K54" s="7"/>
    </row>
    <row r="55" spans="2:11" x14ac:dyDescent="0.25">
      <c r="B55" s="137" t="s">
        <v>65</v>
      </c>
      <c r="C55" s="137" t="s">
        <v>59</v>
      </c>
      <c r="D55" s="39" t="s">
        <v>39</v>
      </c>
      <c r="E55" s="12">
        <v>1</v>
      </c>
      <c r="F55" s="138">
        <v>800000</v>
      </c>
      <c r="G55" s="138">
        <f>SUM(E55:E57)</f>
        <v>4</v>
      </c>
      <c r="H55" s="138">
        <v>8</v>
      </c>
      <c r="I55" s="138">
        <f>SUM(F55*G55*H55)</f>
        <v>25600000</v>
      </c>
      <c r="K55" s="7"/>
    </row>
    <row r="56" spans="2:11" x14ac:dyDescent="0.25">
      <c r="B56" s="122"/>
      <c r="C56" s="122"/>
      <c r="D56" s="39" t="s">
        <v>40</v>
      </c>
      <c r="E56" s="12">
        <v>2</v>
      </c>
      <c r="F56" s="139"/>
      <c r="G56" s="139"/>
      <c r="H56" s="139"/>
      <c r="I56" s="139"/>
      <c r="K56" s="7"/>
    </row>
    <row r="57" spans="2:11" x14ac:dyDescent="0.25">
      <c r="B57" s="123"/>
      <c r="C57" s="123"/>
      <c r="D57" s="39" t="s">
        <v>41</v>
      </c>
      <c r="E57" s="12">
        <v>1</v>
      </c>
      <c r="F57" s="140"/>
      <c r="G57" s="140"/>
      <c r="H57" s="140"/>
      <c r="I57" s="140"/>
      <c r="K57" s="7"/>
    </row>
    <row r="58" spans="2:11" x14ac:dyDescent="0.25">
      <c r="B58" s="24"/>
      <c r="C58" s="43" t="s">
        <v>50</v>
      </c>
      <c r="D58" s="5"/>
      <c r="E58" s="5"/>
      <c r="F58" s="6"/>
      <c r="G58" s="6"/>
      <c r="H58" s="6"/>
      <c r="I58" s="6"/>
      <c r="K58" s="7"/>
    </row>
    <row r="59" spans="2:11" x14ac:dyDescent="0.25">
      <c r="C59" s="44" t="s">
        <v>1</v>
      </c>
      <c r="D59" s="14"/>
      <c r="E59" s="14"/>
      <c r="F59" s="15"/>
      <c r="G59" s="45">
        <f>SUM(G16:G57)</f>
        <v>89</v>
      </c>
      <c r="H59" s="46"/>
      <c r="I59" s="15">
        <f>SUM(I16:I58)</f>
        <v>569600000</v>
      </c>
      <c r="K59" s="7"/>
    </row>
    <row r="60" spans="2:11" x14ac:dyDescent="0.25">
      <c r="K60" s="7"/>
    </row>
    <row r="61" spans="2:11" x14ac:dyDescent="0.25">
      <c r="B61" s="131" t="s">
        <v>62</v>
      </c>
      <c r="C61" s="132"/>
      <c r="D61" s="133"/>
      <c r="E61" s="34"/>
      <c r="F61" s="8">
        <v>475500000</v>
      </c>
      <c r="K61" s="7"/>
    </row>
    <row r="62" spans="2:11" x14ac:dyDescent="0.25">
      <c r="B62" s="131" t="s">
        <v>63</v>
      </c>
      <c r="C62" s="132"/>
      <c r="D62" s="133"/>
      <c r="E62" s="34"/>
      <c r="F62" s="8">
        <v>120000000</v>
      </c>
      <c r="J62" s="7" t="e">
        <f>588000000+30000000+IMPLEMENT.!#REF!+#REF!</f>
        <v>#REF!</v>
      </c>
    </row>
    <row r="63" spans="2:11" x14ac:dyDescent="0.25">
      <c r="B63" s="141" t="s">
        <v>1</v>
      </c>
      <c r="C63" s="141"/>
      <c r="D63" s="141"/>
      <c r="E63" s="35"/>
      <c r="F63" s="9">
        <f>SUM(F61:F62)</f>
        <v>595500000</v>
      </c>
      <c r="J63" s="23">
        <f>SUM(H9+I59)</f>
        <v>638100000</v>
      </c>
      <c r="K63" s="7" t="e">
        <f>SUM(J62-J63)</f>
        <v>#REF!</v>
      </c>
    </row>
    <row r="64" spans="2:11" x14ac:dyDescent="0.25">
      <c r="J64" s="7"/>
    </row>
    <row r="67" spans="4:10" x14ac:dyDescent="0.25">
      <c r="J67" s="22">
        <v>800000000</v>
      </c>
    </row>
    <row r="68" spans="4:10" x14ac:dyDescent="0.25">
      <c r="J68" s="23" t="e">
        <f>SUM(#REF!+#REF!+IMPLEMENT.!#REF!+'COOR. 2'!M35)</f>
        <v>#REF!</v>
      </c>
    </row>
    <row r="70" spans="4:10" ht="18.75" x14ac:dyDescent="0.3">
      <c r="D70" s="47" t="s">
        <v>80</v>
      </c>
    </row>
  </sheetData>
  <mergeCells count="54">
    <mergeCell ref="B61:D61"/>
    <mergeCell ref="B62:D62"/>
    <mergeCell ref="B63:D63"/>
    <mergeCell ref="B55:B57"/>
    <mergeCell ref="C55:C57"/>
    <mergeCell ref="F55:F57"/>
    <mergeCell ref="G55:G57"/>
    <mergeCell ref="H55:H57"/>
    <mergeCell ref="I55:I57"/>
    <mergeCell ref="B42:B54"/>
    <mergeCell ref="C42:C54"/>
    <mergeCell ref="F42:F54"/>
    <mergeCell ref="G42:G54"/>
    <mergeCell ref="H42:H54"/>
    <mergeCell ref="I42:I54"/>
    <mergeCell ref="I36:I41"/>
    <mergeCell ref="B30:B35"/>
    <mergeCell ref="C30:C35"/>
    <mergeCell ref="F30:F35"/>
    <mergeCell ref="G30:G35"/>
    <mergeCell ref="H30:H35"/>
    <mergeCell ref="I30:I35"/>
    <mergeCell ref="B36:B41"/>
    <mergeCell ref="C36:C41"/>
    <mergeCell ref="F36:F41"/>
    <mergeCell ref="G36:G41"/>
    <mergeCell ref="H36:H41"/>
    <mergeCell ref="I27:I29"/>
    <mergeCell ref="G17:G22"/>
    <mergeCell ref="H17:H22"/>
    <mergeCell ref="I17:I22"/>
    <mergeCell ref="B23:B26"/>
    <mergeCell ref="C23:C26"/>
    <mergeCell ref="F23:F26"/>
    <mergeCell ref="G23:G26"/>
    <mergeCell ref="H23:H26"/>
    <mergeCell ref="I23:I26"/>
    <mergeCell ref="F17:F22"/>
    <mergeCell ref="B27:B29"/>
    <mergeCell ref="C27:C29"/>
    <mergeCell ref="F27:F29"/>
    <mergeCell ref="G27:G29"/>
    <mergeCell ref="H27:H29"/>
    <mergeCell ref="C9:D9"/>
    <mergeCell ref="B11:D11"/>
    <mergeCell ref="B12:D12"/>
    <mergeCell ref="B16:B22"/>
    <mergeCell ref="C16:C22"/>
    <mergeCell ref="C8:D8"/>
    <mergeCell ref="B1:H1"/>
    <mergeCell ref="C4:D4"/>
    <mergeCell ref="C5:D5"/>
    <mergeCell ref="C6:D6"/>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112" zoomScaleNormal="112" workbookViewId="0">
      <selection activeCell="E18" sqref="E18"/>
    </sheetView>
  </sheetViews>
  <sheetFormatPr baseColWidth="10" defaultRowHeight="15" x14ac:dyDescent="0.25"/>
  <cols>
    <col min="1" max="1" width="1.85546875" style="1" customWidth="1"/>
    <col min="2" max="2" width="34" style="1" customWidth="1"/>
    <col min="3" max="3" width="8.140625" style="73" customWidth="1"/>
    <col min="4" max="5" width="11.42578125" style="73"/>
    <col min="6" max="6" width="8.7109375" style="73" customWidth="1"/>
    <col min="7" max="8" width="11.42578125" style="73"/>
    <col min="9" max="9" width="8.5703125" style="73" customWidth="1"/>
    <col min="10" max="11" width="11.42578125" style="73"/>
    <col min="12" max="12" width="8.42578125" style="73" customWidth="1"/>
    <col min="13" max="14" width="11.42578125" style="73"/>
    <col min="15" max="15" width="14.5703125" style="73" customWidth="1"/>
    <col min="16" max="16384" width="11.42578125" style="1"/>
  </cols>
  <sheetData>
    <row r="1" spans="1:15" x14ac:dyDescent="0.25">
      <c r="A1" s="175" t="s">
        <v>108</v>
      </c>
      <c r="B1" s="175"/>
      <c r="C1" s="175"/>
      <c r="D1" s="175"/>
      <c r="E1" s="175"/>
      <c r="F1" s="175"/>
      <c r="G1" s="175"/>
      <c r="H1" s="175"/>
      <c r="I1" s="175"/>
      <c r="J1" s="175"/>
      <c r="K1" s="175"/>
      <c r="L1" s="175"/>
      <c r="M1" s="175"/>
      <c r="N1" s="175"/>
      <c r="O1" s="175"/>
    </row>
    <row r="2" spans="1:15" x14ac:dyDescent="0.25">
      <c r="B2" s="175" t="s">
        <v>109</v>
      </c>
      <c r="C2" s="175"/>
      <c r="D2" s="175"/>
      <c r="E2" s="175"/>
      <c r="F2" s="175"/>
      <c r="G2" s="175"/>
      <c r="H2" s="175"/>
      <c r="I2" s="175"/>
      <c r="J2" s="175"/>
      <c r="K2" s="175"/>
      <c r="L2" s="175"/>
      <c r="M2" s="175"/>
      <c r="N2" s="175"/>
      <c r="O2" s="175"/>
    </row>
    <row r="3" spans="1:15" ht="11.25" customHeight="1" x14ac:dyDescent="0.25"/>
    <row r="4" spans="1:15" ht="45" customHeight="1" x14ac:dyDescent="0.25">
      <c r="B4" s="116" t="s">
        <v>84</v>
      </c>
      <c r="C4" s="176" t="s">
        <v>91</v>
      </c>
      <c r="D4" s="176"/>
      <c r="E4" s="176"/>
      <c r="F4" s="176" t="s">
        <v>85</v>
      </c>
      <c r="G4" s="176"/>
      <c r="H4" s="176"/>
      <c r="I4" s="176" t="s">
        <v>86</v>
      </c>
      <c r="J4" s="176"/>
      <c r="K4" s="176"/>
      <c r="L4" s="176" t="s">
        <v>87</v>
      </c>
      <c r="M4" s="176"/>
      <c r="N4" s="176"/>
      <c r="O4" s="117" t="s">
        <v>88</v>
      </c>
    </row>
    <row r="5" spans="1:15" x14ac:dyDescent="0.25">
      <c r="B5" s="25"/>
      <c r="C5" s="83" t="s">
        <v>61</v>
      </c>
      <c r="D5" s="83" t="s">
        <v>67</v>
      </c>
      <c r="E5" s="83" t="s">
        <v>90</v>
      </c>
      <c r="F5" s="83" t="s">
        <v>61</v>
      </c>
      <c r="G5" s="83" t="s">
        <v>67</v>
      </c>
      <c r="H5" s="83" t="s">
        <v>90</v>
      </c>
      <c r="I5" s="83" t="s">
        <v>61</v>
      </c>
      <c r="J5" s="83" t="s">
        <v>67</v>
      </c>
      <c r="K5" s="83" t="s">
        <v>90</v>
      </c>
      <c r="L5" s="83" t="s">
        <v>61</v>
      </c>
      <c r="M5" s="83" t="s">
        <v>67</v>
      </c>
      <c r="N5" s="83" t="s">
        <v>90</v>
      </c>
      <c r="O5" s="26"/>
    </row>
    <row r="6" spans="1:15" x14ac:dyDescent="0.25">
      <c r="B6" s="84" t="s">
        <v>89</v>
      </c>
      <c r="C6" s="26">
        <v>1</v>
      </c>
      <c r="D6" s="26">
        <v>85000</v>
      </c>
      <c r="E6" s="26">
        <f>SUM(C6*D6)</f>
        <v>85000</v>
      </c>
      <c r="F6" s="26">
        <v>1</v>
      </c>
      <c r="G6" s="26">
        <v>18000</v>
      </c>
      <c r="H6" s="26">
        <f>SUM(F6*G6)</f>
        <v>18000</v>
      </c>
      <c r="I6" s="26">
        <v>1</v>
      </c>
      <c r="J6" s="26">
        <v>10000</v>
      </c>
      <c r="K6" s="26">
        <f>SUM(I6*J6)</f>
        <v>10000</v>
      </c>
      <c r="L6" s="26">
        <v>1</v>
      </c>
      <c r="M6" s="26">
        <v>45000</v>
      </c>
      <c r="N6" s="26">
        <f>SUM(L6*M6)</f>
        <v>45000</v>
      </c>
      <c r="O6" s="26">
        <f>SUM(N6,K6,H6,E6)</f>
        <v>158000</v>
      </c>
    </row>
    <row r="7" spans="1:15" x14ac:dyDescent="0.25">
      <c r="B7" s="84" t="s">
        <v>98</v>
      </c>
      <c r="C7" s="26">
        <f>SUM('COOR. 2'!G33)</f>
        <v>11</v>
      </c>
      <c r="D7" s="26">
        <v>85000</v>
      </c>
      <c r="E7" s="26">
        <f t="shared" ref="E7:E8" si="0">SUM(C7*D7)</f>
        <v>935000</v>
      </c>
      <c r="F7" s="26">
        <f>SUM(C7)</f>
        <v>11</v>
      </c>
      <c r="G7" s="26">
        <v>18000</v>
      </c>
      <c r="H7" s="26">
        <f t="shared" ref="H7:H8" si="1">SUM(F7*G7)</f>
        <v>198000</v>
      </c>
      <c r="I7" s="26">
        <f>SUM(C7)</f>
        <v>11</v>
      </c>
      <c r="J7" s="26">
        <v>10000</v>
      </c>
      <c r="K7" s="26">
        <f t="shared" ref="K7:K8" si="2">SUM(I7*J7)</f>
        <v>110000</v>
      </c>
      <c r="L7" s="26">
        <f>SUM(C7)</f>
        <v>11</v>
      </c>
      <c r="M7" s="26">
        <v>45000</v>
      </c>
      <c r="N7" s="26">
        <f t="shared" ref="N7:N8" si="3">SUM(L7*M7)</f>
        <v>495000</v>
      </c>
      <c r="O7" s="26">
        <f>SUM(N7,K7,H7,E7)</f>
        <v>1738000</v>
      </c>
    </row>
    <row r="8" spans="1:15" x14ac:dyDescent="0.25">
      <c r="B8" s="111" t="s">
        <v>106</v>
      </c>
      <c r="C8" s="112">
        <f>SUM(C7*2)</f>
        <v>22</v>
      </c>
      <c r="D8" s="112">
        <v>85000</v>
      </c>
      <c r="E8" s="112">
        <f t="shared" si="0"/>
        <v>1870000</v>
      </c>
      <c r="F8" s="112">
        <f>SUM(F7*2)</f>
        <v>22</v>
      </c>
      <c r="G8" s="112">
        <v>18000</v>
      </c>
      <c r="H8" s="112">
        <f t="shared" si="1"/>
        <v>396000</v>
      </c>
      <c r="I8" s="112">
        <f>SUM(I7*2)</f>
        <v>22</v>
      </c>
      <c r="J8" s="112">
        <v>10000</v>
      </c>
      <c r="K8" s="112">
        <f t="shared" si="2"/>
        <v>220000</v>
      </c>
      <c r="L8" s="112">
        <f>SUM(L7*2)</f>
        <v>22</v>
      </c>
      <c r="M8" s="112">
        <v>45000</v>
      </c>
      <c r="N8" s="112">
        <f t="shared" si="3"/>
        <v>990000</v>
      </c>
      <c r="O8" s="112">
        <f t="shared" ref="O8" si="4">SUM(N8,K8,H8,E8)</f>
        <v>3476000</v>
      </c>
    </row>
    <row r="9" spans="1:15" x14ac:dyDescent="0.25">
      <c r="B9" s="85" t="s">
        <v>88</v>
      </c>
      <c r="C9" s="86">
        <f>SUM(C6:C8)</f>
        <v>34</v>
      </c>
      <c r="D9" s="86"/>
      <c r="E9" s="86">
        <f>SUM(E6:E8)</f>
        <v>2890000</v>
      </c>
      <c r="F9" s="86">
        <f>SUM(F6:F8)</f>
        <v>34</v>
      </c>
      <c r="G9" s="86"/>
      <c r="H9" s="86">
        <f>SUM(H6:H8)</f>
        <v>612000</v>
      </c>
      <c r="I9" s="86">
        <f>SUM(I6:I8)</f>
        <v>34</v>
      </c>
      <c r="J9" s="86"/>
      <c r="K9" s="86">
        <f>SUM(K6:K8)</f>
        <v>340000</v>
      </c>
      <c r="L9" s="86">
        <f>SUM(L6:L8)</f>
        <v>34</v>
      </c>
      <c r="M9" s="86"/>
      <c r="N9" s="86">
        <f>SUM(N6:N8)</f>
        <v>1530000</v>
      </c>
      <c r="O9" s="86">
        <f>SUM(O6:O8)</f>
        <v>5372000</v>
      </c>
    </row>
    <row r="10" spans="1:15" x14ac:dyDescent="0.25">
      <c r="B10" s="3"/>
      <c r="C10" s="110"/>
      <c r="D10" s="110"/>
      <c r="E10" s="110"/>
      <c r="F10" s="110"/>
      <c r="G10" s="110"/>
      <c r="H10" s="110"/>
      <c r="I10" s="110"/>
      <c r="J10" s="110"/>
      <c r="K10" s="110"/>
      <c r="L10" s="110"/>
      <c r="M10" s="110"/>
      <c r="N10" s="110"/>
      <c r="O10" s="110"/>
    </row>
    <row r="11" spans="1:15" ht="38.25" customHeight="1" x14ac:dyDescent="0.25">
      <c r="B11" s="177" t="s">
        <v>107</v>
      </c>
      <c r="C11" s="177"/>
      <c r="D11" s="177"/>
      <c r="E11" s="177"/>
      <c r="F11" s="177"/>
      <c r="G11" s="177"/>
      <c r="H11" s="177"/>
      <c r="I11" s="177"/>
      <c r="J11" s="177"/>
      <c r="K11" s="177"/>
      <c r="L11" s="177"/>
      <c r="M11" s="177"/>
      <c r="N11" s="177"/>
      <c r="O11" s="177"/>
    </row>
    <row r="12" spans="1:15" x14ac:dyDescent="0.25">
      <c r="B12" s="3"/>
      <c r="C12" s="110"/>
      <c r="D12" s="110"/>
      <c r="E12" s="110"/>
      <c r="F12" s="110"/>
      <c r="G12" s="110"/>
      <c r="H12" s="110"/>
      <c r="I12" s="110"/>
      <c r="J12" s="110"/>
      <c r="K12" s="110"/>
      <c r="L12" s="110"/>
      <c r="M12" s="110"/>
      <c r="N12" s="110"/>
      <c r="O12" s="110"/>
    </row>
    <row r="14" spans="1:15" x14ac:dyDescent="0.25">
      <c r="B14" s="114" t="s">
        <v>103</v>
      </c>
      <c r="C14" s="115" t="s">
        <v>61</v>
      </c>
      <c r="D14" s="115" t="s">
        <v>67</v>
      </c>
      <c r="E14" s="115" t="s">
        <v>100</v>
      </c>
    </row>
    <row r="15" spans="1:15" x14ac:dyDescent="0.25">
      <c r="B15" s="84" t="s">
        <v>99</v>
      </c>
      <c r="C15" s="26">
        <v>15000</v>
      </c>
      <c r="D15" s="26">
        <f>600+1.1701</f>
        <v>601.17010000000005</v>
      </c>
      <c r="E15" s="26">
        <f>C15*D15</f>
        <v>9017551.5</v>
      </c>
    </row>
    <row r="16" spans="1:15" x14ac:dyDescent="0.25">
      <c r="B16" s="84" t="s">
        <v>101</v>
      </c>
      <c r="C16" s="26">
        <v>16</v>
      </c>
      <c r="D16" s="26">
        <v>600000</v>
      </c>
      <c r="E16" s="26">
        <f>C16*D16</f>
        <v>9600000</v>
      </c>
    </row>
    <row r="17" spans="2:5" x14ac:dyDescent="0.25">
      <c r="B17" s="84" t="s">
        <v>102</v>
      </c>
      <c r="C17" s="26">
        <v>11</v>
      </c>
      <c r="D17" s="26">
        <v>250000</v>
      </c>
      <c r="E17" s="26">
        <f>C17*D17</f>
        <v>2750000</v>
      </c>
    </row>
    <row r="18" spans="2:5" x14ac:dyDescent="0.25">
      <c r="B18" s="118" t="s">
        <v>1</v>
      </c>
      <c r="C18" s="98"/>
      <c r="D18" s="99"/>
      <c r="E18" s="8">
        <f>SUM(E15:E17)</f>
        <v>21367551.5</v>
      </c>
    </row>
  </sheetData>
  <mergeCells count="7">
    <mergeCell ref="B11:O11"/>
    <mergeCell ref="A1:O1"/>
    <mergeCell ref="B2:O2"/>
    <mergeCell ref="C4:E4"/>
    <mergeCell ref="F4:H4"/>
    <mergeCell ref="I4:K4"/>
    <mergeCell ref="L4:N4"/>
  </mergeCells>
  <pageMargins left="0.70866141732283472" right="0.5118110236220472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COOR 1</vt:lpstr>
      <vt:lpstr>COOR. 2</vt:lpstr>
      <vt:lpstr>COOR 3</vt:lpstr>
      <vt:lpstr>IMPLEMENT.</vt:lpstr>
    </vt:vector>
  </TitlesOfParts>
  <Company>WIN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Martha lucia</cp:lastModifiedBy>
  <cp:lastPrinted>2013-06-14T05:26:14Z</cp:lastPrinted>
  <dcterms:created xsi:type="dcterms:W3CDTF">2012-02-02T21:42:56Z</dcterms:created>
  <dcterms:modified xsi:type="dcterms:W3CDTF">2013-06-14T05:39:50Z</dcterms:modified>
</cp:coreProperties>
</file>