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15" windowWidth="9615" windowHeight="8745" activeTab="2"/>
  </bookViews>
  <sheets>
    <sheet name="VARIABLES DEL PROYECTO" sheetId="1" r:id="rId1"/>
    <sheet name="FORMULACION" sheetId="2" r:id="rId2"/>
    <sheet name="EVALUACION" sheetId="3" r:id="rId3"/>
  </sheets>
  <definedNames>
    <definedName name="_xlnm.Print_Area" localSheetId="0">'VARIABLES DEL PROYECTO'!$A$1:$J$69</definedName>
  </definedNames>
  <calcPr fullCalcOnLoad="1"/>
</workbook>
</file>

<file path=xl/sharedStrings.xml><?xml version="1.0" encoding="utf-8"?>
<sst xmlns="http://schemas.openxmlformats.org/spreadsheetml/2006/main" count="545" uniqueCount="340">
  <si>
    <t>VARIABLES DEL PROYECTO</t>
  </si>
  <si>
    <t>NECESIDADES MINIMAS DE ACTIVOS Y PASIVOS CORRIENTES</t>
  </si>
  <si>
    <t>DIAS DE COBERTURA</t>
  </si>
  <si>
    <t>EVALUACION FINANCIERA DEL PROYECTO</t>
  </si>
  <si>
    <t>Numero De Años Del Proyecto</t>
  </si>
  <si>
    <t>Programa De Produccion Del 100 Por Ciento</t>
  </si>
  <si>
    <t>Programa De Produccion (Porcentaje)</t>
  </si>
  <si>
    <t>Inversiones Fijas - Millones</t>
  </si>
  <si>
    <t xml:space="preserve"> (Iniciales  Y Reposiciones)</t>
  </si>
  <si>
    <t>* Terrenos</t>
  </si>
  <si>
    <t>* Edificios</t>
  </si>
  <si>
    <t>Depreciacion</t>
  </si>
  <si>
    <t xml:space="preserve"> * Maquinaria Y Equipo</t>
  </si>
  <si>
    <t xml:space="preserve"> * Vehiculo</t>
  </si>
  <si>
    <t xml:space="preserve"> * Muebles Y Enseres</t>
  </si>
  <si>
    <t xml:space="preserve"> * Herramientas</t>
  </si>
  <si>
    <t>Total Depreciacion</t>
  </si>
  <si>
    <t>Saldo En Libros Activos Depreciables</t>
  </si>
  <si>
    <t>Gastos Preoperativos (Millones)</t>
  </si>
  <si>
    <t xml:space="preserve">  Amortizacion Diferidos</t>
  </si>
  <si>
    <t>Costo Unitarios En Dolares</t>
  </si>
  <si>
    <t>* Mano De Obra</t>
  </si>
  <si>
    <t>Gastos Generales De Fabricacion</t>
  </si>
  <si>
    <t>Gastos Generales De Distribucion</t>
  </si>
  <si>
    <t>Tasa De Impuestos</t>
  </si>
  <si>
    <t>Dividendos (Porcentaje De Utilidades Netas</t>
  </si>
  <si>
    <t>Credito Abastecedores</t>
  </si>
  <si>
    <t>Rendimientos Financieros</t>
  </si>
  <si>
    <t>Otros Recursos (Arrendamientos-Participaciones)</t>
  </si>
  <si>
    <t>Costos Financieros (Intereses En Millones)</t>
  </si>
  <si>
    <t>Pago De Prestamos (En Millones)</t>
  </si>
  <si>
    <t>Efectivo En Caja Para Cubrir:</t>
  </si>
  <si>
    <t>* Materiales E Insumos</t>
  </si>
  <si>
    <t>* Mano De Obra Directa</t>
  </si>
  <si>
    <t>* Gastos Generales De Fabricacion</t>
  </si>
  <si>
    <t>* Gastos Generales De Administracion</t>
  </si>
  <si>
    <t>* Gastos Generales De Ventas</t>
  </si>
  <si>
    <t>* Gastos Generales De Distribucion</t>
  </si>
  <si>
    <t>Cuentas Por Cobrar</t>
  </si>
  <si>
    <t>Existencias:</t>
  </si>
  <si>
    <t>* Productos En Procesos</t>
  </si>
  <si>
    <t>* Productos Terminados</t>
  </si>
  <si>
    <t>* Inventarios De Repuestos</t>
  </si>
  <si>
    <t>Cuentas Por Pagar</t>
  </si>
  <si>
    <t>Otros Ingresos</t>
  </si>
  <si>
    <t>Otros Egresos</t>
  </si>
  <si>
    <t>Capital De Trabajo (Calculado Por El Programa)</t>
  </si>
  <si>
    <t>Tasa De Inflacion</t>
  </si>
  <si>
    <t>Tasa De Interes De Oportunidad Del Inversionista</t>
  </si>
  <si>
    <t>* En Terminos Corrientes Anual</t>
  </si>
  <si>
    <t>* En Terminos Constantes Anual</t>
  </si>
  <si>
    <t>Tasa Para Evaluacion</t>
  </si>
  <si>
    <t>AÑO</t>
  </si>
  <si>
    <t>(A Precios Del Año 1  Del Proyecto)</t>
  </si>
  <si>
    <t>Cuadro 12,9</t>
  </si>
  <si>
    <t>INGRESOS POR CONCEPTOS DE VENTAS</t>
  </si>
  <si>
    <t>(Millones del año 1)</t>
  </si>
  <si>
    <t>Fase</t>
  </si>
  <si>
    <t>Operacional</t>
  </si>
  <si>
    <t>Año</t>
  </si>
  <si>
    <t>Unidades Vendidas</t>
  </si>
  <si>
    <t>(Miles)</t>
  </si>
  <si>
    <t>Precio de Venta</t>
  </si>
  <si>
    <t>(Unidades Monetarias)</t>
  </si>
  <si>
    <t>Ingresos por Ventas</t>
  </si>
  <si>
    <t>(Millones)</t>
  </si>
  <si>
    <t>Cuadro 12,10</t>
  </si>
  <si>
    <t>VALOR EN</t>
  </si>
  <si>
    <t>LIBROS</t>
  </si>
  <si>
    <t>EN EL</t>
  </si>
  <si>
    <t>AÑO 8</t>
  </si>
  <si>
    <t>Edificios</t>
  </si>
  <si>
    <t>Maquinaria y Equipos</t>
  </si>
  <si>
    <t xml:space="preserve">Mueble y enseres </t>
  </si>
  <si>
    <t>Herramientas</t>
  </si>
  <si>
    <t>Total</t>
  </si>
  <si>
    <t>Cuadro 12,11</t>
  </si>
  <si>
    <t>Cuadro 12,12</t>
  </si>
  <si>
    <t>Pago de Prestamos</t>
  </si>
  <si>
    <t>Cuadro 12,13</t>
  </si>
  <si>
    <t>COSTOS DE MATERIA PRIMA DE LAS UNIDADES VENDIDAS</t>
  </si>
  <si>
    <t>Unidades Producidas (Miles)</t>
  </si>
  <si>
    <t>Costos Unitario (Unidades Monetarias)</t>
  </si>
  <si>
    <t>Total Costos Materia Prima (Millones)</t>
  </si>
  <si>
    <t>Cuadro 12,14</t>
  </si>
  <si>
    <t>COSTO DE LA MANO DE OBRA DE LAS UNIDADES VENDIDAS</t>
  </si>
  <si>
    <t>Cuadro 12,15</t>
  </si>
  <si>
    <t>Cuadro 12,16</t>
  </si>
  <si>
    <t>Materiales e Insumos</t>
  </si>
  <si>
    <t>Mano de Obra Directa</t>
  </si>
  <si>
    <t>1. COSTOS DE VENTAS</t>
  </si>
  <si>
    <t>Gastos Generales de Ventas</t>
  </si>
  <si>
    <t>2. GASTOS OPERATIVOS</t>
  </si>
  <si>
    <t>COSTOS DE OPERACIÓN (1+2)</t>
  </si>
  <si>
    <t>TOTAL COSTOS DE OPERACIÓN</t>
  </si>
  <si>
    <t>Cuadro 12,17</t>
  </si>
  <si>
    <t>Cobertura</t>
  </si>
  <si>
    <t>Coeficiente de</t>
  </si>
  <si>
    <t>Saldo de Efectivo Requerido en Caja</t>
  </si>
  <si>
    <t>CAPITAL DE TRABAJO - SALDO DE EFECTIVO REQUERIDO EN CAJA</t>
  </si>
  <si>
    <t>Cuadro 12,18</t>
  </si>
  <si>
    <t>CALCULO DEL CAPITAL DE TRABAJO</t>
  </si>
  <si>
    <t>Activo Corriente</t>
  </si>
  <si>
    <t>1. Saldo de Efectivo</t>
  </si>
  <si>
    <t xml:space="preserve">    Requerido en Caja</t>
  </si>
  <si>
    <t>2. Cuentas por Cobrar</t>
  </si>
  <si>
    <t>3. Existencias o Inventarios</t>
  </si>
  <si>
    <t xml:space="preserve">    Materiales e Insumos</t>
  </si>
  <si>
    <t xml:space="preserve">    Productos en Proceso</t>
  </si>
  <si>
    <t xml:space="preserve">    Productos Terminados</t>
  </si>
  <si>
    <t>Total Activo Corriente</t>
  </si>
  <si>
    <t>Incremento del Activo Corriente</t>
  </si>
  <si>
    <t>Pasivo Corriente</t>
  </si>
  <si>
    <t>1. Cuentas por Pagar</t>
  </si>
  <si>
    <t xml:space="preserve">    Mano de Obra Directa</t>
  </si>
  <si>
    <t xml:space="preserve">    Gastos Generales de Ventas</t>
  </si>
  <si>
    <t>CAPITAL DE TRABAJO</t>
  </si>
  <si>
    <t>(Activo Corriente menos Pasivo Corriente)</t>
  </si>
  <si>
    <t>Total Pasivo Corriente</t>
  </si>
  <si>
    <t>Incremento del Pasivo Corriente</t>
  </si>
  <si>
    <t>Incremento del Capital de Trabajo</t>
  </si>
  <si>
    <t>Cuadro 12,19</t>
  </si>
  <si>
    <t>INVERSIONES EN EL PROYECTO</t>
  </si>
  <si>
    <t>1. Inversiones Fijas</t>
  </si>
  <si>
    <t xml:space="preserve">    (Iniciales y Reposiciones)</t>
  </si>
  <si>
    <t xml:space="preserve">    Terrenos</t>
  </si>
  <si>
    <t xml:space="preserve">    Edificios</t>
  </si>
  <si>
    <t xml:space="preserve">    Maquinaria y Equipos</t>
  </si>
  <si>
    <t xml:space="preserve">    Muebles y Enseres</t>
  </si>
  <si>
    <t xml:space="preserve">    Herramientas</t>
  </si>
  <si>
    <t xml:space="preserve">    Total Inversiones</t>
  </si>
  <si>
    <t xml:space="preserve"> </t>
  </si>
  <si>
    <t>2. Gastos Preoperativos</t>
  </si>
  <si>
    <t>3. Incremento del</t>
  </si>
  <si>
    <t xml:space="preserve">    Capital de Trabajo</t>
  </si>
  <si>
    <t>TOTAL INVERSIONES</t>
  </si>
  <si>
    <t>Cuadro 12,20</t>
  </si>
  <si>
    <t>ESTADO DE GANANCIAS Y PERDIDAS O ESTADO DE RESULTADOS</t>
  </si>
  <si>
    <t>Ingresos por Concepto de Ventas</t>
  </si>
  <si>
    <t>Menos Costos de Ventas</t>
  </si>
  <si>
    <t>Cuadro 12,21</t>
  </si>
  <si>
    <t>(En la forma que lo exige la banca comercial)</t>
  </si>
  <si>
    <t>Mas Otros Ingresos</t>
  </si>
  <si>
    <t>Menos Costos de Operación</t>
  </si>
  <si>
    <t>Menos Otros Egresos</t>
  </si>
  <si>
    <t>Utilidad Antes de Impuestos</t>
  </si>
  <si>
    <t>Menos Impuestos (30%)</t>
  </si>
  <si>
    <t>Utilidad Neta</t>
  </si>
  <si>
    <t>Menos Dividendos</t>
  </si>
  <si>
    <t>Utilidades no Repartidas</t>
  </si>
  <si>
    <t>Acumuladas (Reservas)</t>
  </si>
  <si>
    <t>Utilidad Bruta en Ventas</t>
  </si>
  <si>
    <t>Menos Gastos Operativos</t>
  </si>
  <si>
    <t>Utilidad Operativa</t>
  </si>
  <si>
    <t>Cuadro 12,22</t>
  </si>
  <si>
    <t>ACTIVOS TOTALES</t>
  </si>
  <si>
    <t>Inversiones Fijas</t>
  </si>
  <si>
    <t>Gastos Preoperativos</t>
  </si>
  <si>
    <t>Incremento del Activo</t>
  </si>
  <si>
    <t>Corriente</t>
  </si>
  <si>
    <t>TOTAL ACTIVOS FIJOS</t>
  </si>
  <si>
    <t>Cuadro 12,23</t>
  </si>
  <si>
    <t>RECURSOS FINANCIEROS</t>
  </si>
  <si>
    <t>Aportes de Capital o</t>
  </si>
  <si>
    <t>Capital Social</t>
  </si>
  <si>
    <t>Prestamos Bancarios</t>
  </si>
  <si>
    <t>Incremento en el Pasivo Corrientes</t>
  </si>
  <si>
    <t>Otros Recursos (Arrendamientos</t>
  </si>
  <si>
    <t>Participaciones, Etc.)</t>
  </si>
  <si>
    <t>TOTAL RECURSOS FINANCIEROS</t>
  </si>
  <si>
    <t>CUADRO DE FUENTES Y USOS DE FONDO DE EFECTIVOS</t>
  </si>
  <si>
    <t>ENTRADAS DE EFECTIVO</t>
  </si>
  <si>
    <t>1. Recursos Financieros</t>
  </si>
  <si>
    <t>Cuadro 12,24</t>
  </si>
  <si>
    <t>Valor</t>
  </si>
  <si>
    <t>Remanente</t>
  </si>
  <si>
    <t>Ultimo</t>
  </si>
  <si>
    <t xml:space="preserve">2. Ingresos por Concepto </t>
  </si>
  <si>
    <t xml:space="preserve">    de Ventas</t>
  </si>
  <si>
    <t xml:space="preserve">3. Valor Remanente en el Ultimo </t>
  </si>
  <si>
    <t xml:space="preserve">    Año</t>
  </si>
  <si>
    <t>SALIDAS DE EFECTIVO</t>
  </si>
  <si>
    <t>1. Incremento de Activos</t>
  </si>
  <si>
    <t xml:space="preserve">   Totales</t>
  </si>
  <si>
    <t>2. Costos de Operación, Netos</t>
  </si>
  <si>
    <t xml:space="preserve">    (Intereses)</t>
  </si>
  <si>
    <t>4. Pago de Prestamos</t>
  </si>
  <si>
    <t>5. Impuestos</t>
  </si>
  <si>
    <t>6. Dividendos</t>
  </si>
  <si>
    <t>TOTAL ENTRADAS EFECTIVO</t>
  </si>
  <si>
    <t>TOTAL SALIDAS EFECTIVO</t>
  </si>
  <si>
    <t>ENTRADAS MENOS SALIDAS</t>
  </si>
  <si>
    <t>SALDO ACUMULADO DE EFECTIVO</t>
  </si>
  <si>
    <t>2. Utilidad Operativa</t>
  </si>
  <si>
    <t>5. Valor Remanente en el Ultimo</t>
  </si>
  <si>
    <t xml:space="preserve">    año</t>
  </si>
  <si>
    <t>3. Pago de Prestamos</t>
  </si>
  <si>
    <t>4. Impuestos</t>
  </si>
  <si>
    <t>5. Dividendos</t>
  </si>
  <si>
    <t>Cuadro 12,25</t>
  </si>
  <si>
    <t>BALANCE PROYECTADO</t>
  </si>
  <si>
    <t>ACTIVOS</t>
  </si>
  <si>
    <t>Activos Corrientes</t>
  </si>
  <si>
    <t>1. Efectivo</t>
  </si>
  <si>
    <t>3. Inventario de Materias Primas</t>
  </si>
  <si>
    <t>4. Inventario de Productos en Proceso</t>
  </si>
  <si>
    <t>5. Inventario de Productos Terminados</t>
  </si>
  <si>
    <t>6. Inventario de Repuestos y Suministros</t>
  </si>
  <si>
    <t>Total Activos Corrientes</t>
  </si>
  <si>
    <t>Activos Fijos</t>
  </si>
  <si>
    <t>No Depreciables</t>
  </si>
  <si>
    <t>7. Terrenos</t>
  </si>
  <si>
    <t>Depreciables</t>
  </si>
  <si>
    <t>8. Edificios</t>
  </si>
  <si>
    <t>9. Maquinaria y Equipos</t>
  </si>
  <si>
    <t>10. Muebles y Enseres</t>
  </si>
  <si>
    <t>12. Herramientas</t>
  </si>
  <si>
    <t>Total Activos Fijos</t>
  </si>
  <si>
    <t>Activos Diferidos</t>
  </si>
  <si>
    <t>13. Gastos Preoperativos</t>
  </si>
  <si>
    <t>Total Activos Diferidos</t>
  </si>
  <si>
    <t>TOTAL ACTIVOS</t>
  </si>
  <si>
    <t>PASIVO Y PATRIMONIO</t>
  </si>
  <si>
    <t>Pasivo</t>
  </si>
  <si>
    <t>14. Pasivo Corriente</t>
  </si>
  <si>
    <t xml:space="preserve">15. Prestamos a Corto-Mediano y </t>
  </si>
  <si>
    <t>Largo Plazo</t>
  </si>
  <si>
    <t>Total Pasivo</t>
  </si>
  <si>
    <t>Patrimonio</t>
  </si>
  <si>
    <t>16. Capital Social</t>
  </si>
  <si>
    <t>17. Reservas</t>
  </si>
  <si>
    <t>Total Patrimonio</t>
  </si>
  <si>
    <t>TOTAL PASIVO-PATRIMONIO</t>
  </si>
  <si>
    <t>UNIDADES -(miles $)</t>
  </si>
  <si>
    <t>PUNTO DE EQUILIBRIO</t>
  </si>
  <si>
    <r>
      <t xml:space="preserve">PUNTO DE EQUILIBRIO EXPRESADO EN UNIDADES - </t>
    </r>
    <r>
      <rPr>
        <b/>
        <sz val="10"/>
        <rFont val="Arial"/>
        <family val="2"/>
      </rPr>
      <t>x=F/(p-v)</t>
    </r>
  </si>
  <si>
    <r>
      <t xml:space="preserve">Pto de Equilibrio Expresado en Unidades </t>
    </r>
    <r>
      <rPr>
        <b/>
        <sz val="10"/>
        <rFont val="Arial"/>
        <family val="2"/>
      </rPr>
      <t>x=F/(p-v)</t>
    </r>
  </si>
  <si>
    <t>F = COSTOS FIJOS - (miles $)</t>
  </si>
  <si>
    <t>v= COSTOS VARIABLES /UNIDAD (CV/Unidades)</t>
  </si>
  <si>
    <t>p= Precio Unitario</t>
  </si>
  <si>
    <r>
      <t xml:space="preserve">Pto de Equilibrio Expresado en Term de Vtas </t>
    </r>
    <r>
      <rPr>
        <b/>
        <sz val="10"/>
        <rFont val="Arial"/>
        <family val="2"/>
      </rPr>
      <t xml:space="preserve"> - I=p[F/(p-v)]</t>
    </r>
  </si>
  <si>
    <t>Cv= COSTOS VARIABLES (miles $)</t>
  </si>
  <si>
    <t>IQ= INGRESOS POR VTAS CAPAC.TOTAL</t>
  </si>
  <si>
    <t>IV= COSTOS VARIABLES CAPAC.TOTAL</t>
  </si>
  <si>
    <r>
      <t xml:space="preserve">PUNTO DE EQUILIBRIO EXPRESADO EN TERMINO DE VENTAS - </t>
    </r>
    <r>
      <rPr>
        <b/>
        <sz val="10"/>
        <rFont val="Arial"/>
        <family val="2"/>
      </rPr>
      <t>I=p[F/(p-v)] (Millones)</t>
    </r>
  </si>
  <si>
    <t>Cuadro 12,28-1</t>
  </si>
  <si>
    <t>Cuadro 12,26</t>
  </si>
  <si>
    <r>
      <t xml:space="preserve">Tasa Utilizac. Capac. En el Pto de Equilibrio </t>
    </r>
    <r>
      <rPr>
        <b/>
        <sz val="10"/>
        <rFont val="Arial"/>
        <family val="2"/>
      </rPr>
      <t xml:space="preserve"> - NU=F/(IQ-VQ) (%)</t>
    </r>
  </si>
  <si>
    <t>a.INDICADORES DE LIQUIDEZ</t>
  </si>
  <si>
    <t xml:space="preserve"> 4.Capital de trabajo neto (unidades monetarias)</t>
  </si>
  <si>
    <t>b.INDICADORES DE APROVECHAMIENTO DE RECURSOS</t>
  </si>
  <si>
    <t xml:space="preserve"> 1.Rotación de inventarios</t>
  </si>
  <si>
    <t xml:space="preserve"> 6.Período promedio de cobro (días)</t>
  </si>
  <si>
    <t>c.INDICADORES DE ESTRUCTURA O ENDEUDAMIENTO</t>
  </si>
  <si>
    <t xml:space="preserve"> 1.Indice de endeudamiento total(%)</t>
  </si>
  <si>
    <t xml:space="preserve"> 2.Indice de endeudamiento a corto plazo(%)</t>
  </si>
  <si>
    <t xml:space="preserve"> 3.Indice de endeudamiento a largo plazo(%)</t>
  </si>
  <si>
    <t xml:space="preserve"> 5.Indice de participación patrimonial(%)</t>
  </si>
  <si>
    <t xml:space="preserve"> 6.Razón deuda a largo plazo a capital</t>
  </si>
  <si>
    <t>d.INDICADORES DE COSTOS</t>
  </si>
  <si>
    <t xml:space="preserve"> 2.Indice de gastos operativos(%)</t>
  </si>
  <si>
    <t xml:space="preserve"> 3.Indice de costos financieros(%)</t>
  </si>
  <si>
    <t>e.INDICADORES DE RENTABILIDAD</t>
  </si>
  <si>
    <t xml:space="preserve"> 1.Indice de rendimiento bruto en ventas(%)</t>
  </si>
  <si>
    <t xml:space="preserve"> 2.Indice de rendimiento operativo en ventas(%)</t>
  </si>
  <si>
    <t xml:space="preserve"> 3.Indice de rendimiento neto en ventas(%)</t>
  </si>
  <si>
    <t xml:space="preserve"> 4.Indice de rendimiento patrimonial(%)</t>
  </si>
  <si>
    <t xml:space="preserve"> 5.Indice de rendimiento de la inversión(%)</t>
  </si>
  <si>
    <t>Cuadro 12,27</t>
  </si>
  <si>
    <t xml:space="preserve"> 7.Rotación de activo corriente o circulante (# Veces)</t>
  </si>
  <si>
    <t xml:space="preserve"> 9.Período promedio de cuentas por pagar (días)</t>
  </si>
  <si>
    <t xml:space="preserve"> 1. Indice de costos de ventas(%)</t>
  </si>
  <si>
    <t>Cuadro 12,28</t>
  </si>
  <si>
    <t>Expresado en Unidades</t>
  </si>
  <si>
    <t>Expresado en Unidades Monetarias (Millones)</t>
  </si>
  <si>
    <t xml:space="preserve"> de Equilibrio (%)</t>
  </si>
  <si>
    <t>Inversión</t>
  </si>
  <si>
    <t>Nivel de Producción</t>
  </si>
  <si>
    <t>DEPRECIACIÓN DE INVERSIONES FIJAS</t>
  </si>
  <si>
    <t>Vehículos</t>
  </si>
  <si>
    <t>AMORTIZACIÓN DE DIFERIDOS</t>
  </si>
  <si>
    <t>Amortización de Diferidos</t>
  </si>
  <si>
    <t>COSTOS DE FINANCIACIÓN Y PAGO PRESTAMOS</t>
  </si>
  <si>
    <t>Costos de Financiación e Intereses</t>
  </si>
  <si>
    <t>GASTOS GENERALES DE FABRICACIÓN DE LAS UNIDADES VENDIDAS</t>
  </si>
  <si>
    <t>COSTOS DE OPERACIÓN Y FINANCIACIÓN</t>
  </si>
  <si>
    <t>Gastos Generales de Fabricación</t>
  </si>
  <si>
    <t>Depreciación</t>
  </si>
  <si>
    <t>Gastos Generales de Administración</t>
  </si>
  <si>
    <t>Gastos Generales de Distribución</t>
  </si>
  <si>
    <t>COSTOS DE FINANCIACIÓN (Intereses)</t>
  </si>
  <si>
    <t>Y FINANCIACIÓN</t>
  </si>
  <si>
    <t>Días de</t>
  </si>
  <si>
    <t>Renovación</t>
  </si>
  <si>
    <t xml:space="preserve">    Gastos Generales de Fabricación</t>
  </si>
  <si>
    <t xml:space="preserve">    Gastos Generales de Administración</t>
  </si>
  <si>
    <t xml:space="preserve">    Gastos Generales de Distribución</t>
  </si>
  <si>
    <t xml:space="preserve">    Vehículos</t>
  </si>
  <si>
    <t>y de Financiación</t>
  </si>
  <si>
    <t>Menos Costos de Financiación</t>
  </si>
  <si>
    <t>(Iniciales y Reposición)</t>
  </si>
  <si>
    <t>Crédito de los Abastecedores</t>
  </si>
  <si>
    <t xml:space="preserve">    de Diferidos</t>
  </si>
  <si>
    <t xml:space="preserve">    de Depreciación y de Amortización</t>
  </si>
  <si>
    <t>3. Costos de Financiación</t>
  </si>
  <si>
    <t>3. Depreciación</t>
  </si>
  <si>
    <t>4. Amortización de Diferidos</t>
  </si>
  <si>
    <t>2. Costos de Financiación</t>
  </si>
  <si>
    <t>11. Vehículos</t>
  </si>
  <si>
    <t>INDICADORES PARA LOS ANÁLISIS FINANCIEROS</t>
  </si>
  <si>
    <t xml:space="preserve"> 2.Disponibilidad de inventario de materia prima ( # veces)</t>
  </si>
  <si>
    <t xml:space="preserve"> 3.Rotación de inventario productos terminados ( # veces)</t>
  </si>
  <si>
    <t xml:space="preserve"> 4.Disponibilidad de inventario de productos terminados(# veces)</t>
  </si>
  <si>
    <t xml:space="preserve"> 5.Rotación de Cartera (# veces)</t>
  </si>
  <si>
    <t xml:space="preserve"> 8.Rotación de cuentas por pagar (# veces)</t>
  </si>
  <si>
    <t>10.Rotación del activo fijo(# veces)</t>
  </si>
  <si>
    <t>11.Rotación del activo total (# veces)</t>
  </si>
  <si>
    <t xml:space="preserve"> 4.Indice de cobertura de intereses (# veces)</t>
  </si>
  <si>
    <t>Tasa de la Utilización de la Capacidad en el Punto</t>
  </si>
  <si>
    <r>
      <t>TASA DE UTILIZACIÓN DE LA CAPACIDAD EN EL PUNTO DE EQUILIBRIO - NU</t>
    </r>
    <r>
      <rPr>
        <b/>
        <sz val="10"/>
        <rFont val="Arial"/>
        <family val="2"/>
      </rPr>
      <t>=F/(IQ-VQ) (%)</t>
    </r>
  </si>
  <si>
    <t xml:space="preserve"> 2.Prueba ácida o razón ácida (# veces)</t>
  </si>
  <si>
    <t xml:space="preserve"> 3.Respaldo de activos fijos (# veces)</t>
  </si>
  <si>
    <t xml:space="preserve"> 1.Razón corriente o circulante (# veces)</t>
  </si>
  <si>
    <t>Prestamos</t>
  </si>
  <si>
    <t>Ingresos por concepto de ventas</t>
  </si>
  <si>
    <t>Valor Remanente en el ultimo año</t>
  </si>
  <si>
    <t>Inversiones basicas</t>
  </si>
  <si>
    <t>Costos de operación netos de</t>
  </si>
  <si>
    <t>depreciacion y amortizacion diferidos</t>
  </si>
  <si>
    <t>Costos de Financiacion</t>
  </si>
  <si>
    <t>Pago prestamos</t>
  </si>
  <si>
    <t>Impuestos</t>
  </si>
  <si>
    <t>FLUJO DE EFECTIVO NETO (FEN)</t>
  </si>
  <si>
    <t>en el</t>
  </si>
  <si>
    <t>Cuadro 13,2</t>
  </si>
  <si>
    <t>FLUJO DE EFECTIVO NETO</t>
  </si>
  <si>
    <t>Precio De Venta Por Kilogramo - Pesos</t>
  </si>
  <si>
    <t>Gastos Generales De Administracion</t>
  </si>
  <si>
    <t>Gastos Generales De Ventas</t>
  </si>
  <si>
    <t xml:space="preserve">Prestamos Bancarios </t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</si>
</sst>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0.000"/>
    <numFmt numFmtId="194" formatCode="0.0"/>
    <numFmt numFmtId="195" formatCode="_ &quot;$&quot;\ * #,##0.0_ ;_ &quot;$&quot;\ * \-#,##0.0_ ;_ &quot;$&quot;\ * &quot;-&quot;??_ ;_ @_ "/>
    <numFmt numFmtId="196" formatCode="_ &quot;$&quot;\ * #,##0_ ;_ &quot;$&quot;\ * \-#,##0_ ;_ &quot;$&quot;\ * &quot;-&quot;??_ ;_ @_ "/>
    <numFmt numFmtId="197" formatCode="0.0%"/>
    <numFmt numFmtId="198" formatCode="0.000000000"/>
    <numFmt numFmtId="199" formatCode="0.0000000000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00%"/>
    <numFmt numFmtId="206" formatCode="&quot;$&quot;\ #,##0.00"/>
    <numFmt numFmtId="207" formatCode="&quot;$&quot;\ #,##0.0"/>
    <numFmt numFmtId="208" formatCode="&quot;$&quot;\ #,##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Continuous"/>
    </xf>
    <xf numFmtId="3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94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 quotePrefix="1">
      <alignment horizontal="left" indent="1"/>
    </xf>
    <xf numFmtId="18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 horizontal="left"/>
    </xf>
    <xf numFmtId="4" fontId="0" fillId="0" borderId="0" xfId="0" applyNumberFormat="1" applyAlignment="1" quotePrefix="1">
      <alignment horizontal="left"/>
    </xf>
    <xf numFmtId="188" fontId="0" fillId="0" borderId="10" xfId="0" applyNumberFormat="1" applyBorder="1" applyAlignment="1">
      <alignment/>
    </xf>
    <xf numFmtId="10" fontId="0" fillId="0" borderId="10" xfId="54" applyNumberFormat="1" applyFont="1" applyBorder="1" applyAlignment="1">
      <alignment/>
    </xf>
    <xf numFmtId="10" fontId="0" fillId="0" borderId="0" xfId="54" applyNumberFormat="1" applyFont="1" applyAlignment="1">
      <alignment/>
    </xf>
    <xf numFmtId="189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Continuous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 quotePrefix="1">
      <alignment vertical="top"/>
    </xf>
    <xf numFmtId="0" fontId="0" fillId="0" borderId="0" xfId="0" applyFont="1" applyAlignment="1" quotePrefix="1">
      <alignment horizontal="left" vertical="top"/>
    </xf>
    <xf numFmtId="0" fontId="0" fillId="0" borderId="0" xfId="0" applyFont="1" applyAlignment="1" quotePrefix="1">
      <alignment horizontal="left"/>
    </xf>
    <xf numFmtId="189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left"/>
    </xf>
    <xf numFmtId="9" fontId="0" fillId="0" borderId="10" xfId="54" applyFont="1" applyBorder="1" applyAlignment="1">
      <alignment/>
    </xf>
    <xf numFmtId="9" fontId="0" fillId="0" borderId="0" xfId="54" applyFont="1" applyAlignment="1">
      <alignment/>
    </xf>
    <xf numFmtId="0" fontId="0" fillId="0" borderId="12" xfId="0" applyBorder="1" applyAlignment="1" quotePrefix="1">
      <alignment horizontal="left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 vertical="center"/>
    </xf>
    <xf numFmtId="9" fontId="0" fillId="33" borderId="13" xfId="54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9" fontId="0" fillId="33" borderId="14" xfId="54" applyFont="1" applyFill="1" applyBorder="1" applyAlignment="1">
      <alignment/>
    </xf>
    <xf numFmtId="0" fontId="2" fillId="34" borderId="0" xfId="0" applyFont="1" applyFill="1" applyAlignment="1">
      <alignment horizontal="centerContinuous"/>
    </xf>
    <xf numFmtId="0" fontId="0" fillId="34" borderId="0" xfId="0" applyFill="1" applyAlignment="1">
      <alignment/>
    </xf>
    <xf numFmtId="9" fontId="0" fillId="23" borderId="13" xfId="0" applyNumberFormat="1" applyFill="1" applyBorder="1" applyAlignment="1">
      <alignment/>
    </xf>
    <xf numFmtId="9" fontId="0" fillId="23" borderId="13" xfId="54" applyFont="1" applyFill="1" applyBorder="1" applyAlignment="1">
      <alignment/>
    </xf>
    <xf numFmtId="0" fontId="3" fillId="0" borderId="10" xfId="0" applyFont="1" applyBorder="1" applyAlignment="1">
      <alignment horizontal="left"/>
    </xf>
    <xf numFmtId="3" fontId="0" fillId="33" borderId="14" xfId="0" applyNumberFormat="1" applyFill="1" applyBorder="1" applyAlignment="1">
      <alignment/>
    </xf>
    <xf numFmtId="3" fontId="0" fillId="23" borderId="13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 applyProtection="1">
      <alignment horizontal="center" vertical="center"/>
      <protection locked="0"/>
    </xf>
    <xf numFmtId="4" fontId="0" fillId="0" borderId="0" xfId="0" applyNumberFormat="1" applyAlignment="1">
      <alignment horizontal="right"/>
    </xf>
    <xf numFmtId="188" fontId="0" fillId="33" borderId="13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14" xfId="0" applyFill="1" applyBorder="1" applyAlignment="1">
      <alignment/>
    </xf>
    <xf numFmtId="2" fontId="0" fillId="0" borderId="0" xfId="0" applyNumberForma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38</xdr:row>
      <xdr:rowOff>0</xdr:rowOff>
    </xdr:from>
    <xdr:ext cx="19050" cy="171450"/>
    <xdr:sp fLocksText="0">
      <xdr:nvSpPr>
        <xdr:cNvPr id="1" name="Text Box 10"/>
        <xdr:cNvSpPr txBox="1">
          <a:spLocks noChangeArrowheads="1"/>
        </xdr:cNvSpPr>
      </xdr:nvSpPr>
      <xdr:spPr>
        <a:xfrm>
          <a:off x="2562225" y="6391275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38</xdr:row>
      <xdr:rowOff>0</xdr:rowOff>
    </xdr:from>
    <xdr:ext cx="1905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3571875" y="6391275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657225</xdr:colOff>
      <xdr:row>38</xdr:row>
      <xdr:rowOff>0</xdr:rowOff>
    </xdr:from>
    <xdr:ext cx="19050" cy="171450"/>
    <xdr:sp fLocksText="0">
      <xdr:nvSpPr>
        <xdr:cNvPr id="3" name="Text Box 12"/>
        <xdr:cNvSpPr txBox="1">
          <a:spLocks noChangeArrowheads="1"/>
        </xdr:cNvSpPr>
      </xdr:nvSpPr>
      <xdr:spPr>
        <a:xfrm>
          <a:off x="5410200" y="6391275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38</xdr:row>
      <xdr:rowOff>0</xdr:rowOff>
    </xdr:from>
    <xdr:ext cx="19050" cy="171450"/>
    <xdr:sp fLocksText="0">
      <xdr:nvSpPr>
        <xdr:cNvPr id="4" name="Text Box 13"/>
        <xdr:cNvSpPr txBox="1">
          <a:spLocks noChangeArrowheads="1"/>
        </xdr:cNvSpPr>
      </xdr:nvSpPr>
      <xdr:spPr>
        <a:xfrm>
          <a:off x="9020175" y="6391275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676275</xdr:colOff>
      <xdr:row>38</xdr:row>
      <xdr:rowOff>0</xdr:rowOff>
    </xdr:from>
    <xdr:ext cx="19050" cy="171450"/>
    <xdr:sp fLocksText="0">
      <xdr:nvSpPr>
        <xdr:cNvPr id="5" name="Text Box 17"/>
        <xdr:cNvSpPr txBox="1">
          <a:spLocks noChangeArrowheads="1"/>
        </xdr:cNvSpPr>
      </xdr:nvSpPr>
      <xdr:spPr>
        <a:xfrm>
          <a:off x="13877925" y="6391275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94"/>
  <sheetViews>
    <sheetView zoomScale="130" zoomScaleNormal="130" zoomScaleSheetLayoutView="80" workbookViewId="0" topLeftCell="A43">
      <selection activeCell="B69" sqref="B69"/>
    </sheetView>
  </sheetViews>
  <sheetFormatPr defaultColWidth="11.421875" defaultRowHeight="12.75"/>
  <cols>
    <col min="1" max="1" width="67.421875" style="0" bestFit="1" customWidth="1"/>
    <col min="2" max="2" width="12.00390625" style="0" bestFit="1" customWidth="1"/>
    <col min="3" max="3" width="13.57421875" style="0" bestFit="1" customWidth="1"/>
    <col min="4" max="4" width="13.7109375" style="0" bestFit="1" customWidth="1"/>
    <col min="5" max="10" width="12.00390625" style="0" bestFit="1" customWidth="1"/>
  </cols>
  <sheetData>
    <row r="1" spans="1:10" ht="12.75">
      <c r="A1" s="4" t="s">
        <v>0</v>
      </c>
      <c r="B1" s="67" t="s">
        <v>52</v>
      </c>
      <c r="C1" s="83">
        <v>1</v>
      </c>
      <c r="D1" s="67">
        <v>2</v>
      </c>
      <c r="E1" s="67">
        <v>3</v>
      </c>
      <c r="F1" s="67">
        <v>4</v>
      </c>
      <c r="G1" s="67">
        <v>5</v>
      </c>
      <c r="H1" s="67">
        <v>6</v>
      </c>
      <c r="I1" s="67">
        <v>7</v>
      </c>
      <c r="J1" s="67">
        <v>8</v>
      </c>
    </row>
    <row r="2" spans="1:4" ht="12.75">
      <c r="A2" s="63" t="s">
        <v>53</v>
      </c>
      <c r="D2" s="1"/>
    </row>
    <row r="3" spans="1:2" ht="12.75">
      <c r="A3" s="64" t="s">
        <v>4</v>
      </c>
      <c r="B3" s="70"/>
    </row>
    <row r="4" spans="1:2" ht="12.75">
      <c r="A4" s="64" t="s">
        <v>5</v>
      </c>
      <c r="B4" s="78"/>
    </row>
    <row r="5" spans="1:10" ht="12.75">
      <c r="A5" s="64" t="s">
        <v>6</v>
      </c>
      <c r="D5" s="75"/>
      <c r="E5" s="76"/>
      <c r="F5" s="68"/>
      <c r="G5" s="68"/>
      <c r="H5" s="68"/>
      <c r="I5" s="68"/>
      <c r="J5" s="68"/>
    </row>
    <row r="6" spans="1:10" ht="12.75">
      <c r="A6" s="64" t="s">
        <v>336</v>
      </c>
      <c r="D6" s="79"/>
      <c r="E6" s="79">
        <f aca="true" t="shared" si="0" ref="E6:J6">D6</f>
        <v>0</v>
      </c>
      <c r="F6" s="69">
        <f t="shared" si="0"/>
        <v>0</v>
      </c>
      <c r="G6" s="69">
        <f t="shared" si="0"/>
        <v>0</v>
      </c>
      <c r="H6" s="69">
        <f t="shared" si="0"/>
        <v>0</v>
      </c>
      <c r="I6" s="69">
        <f t="shared" si="0"/>
        <v>0</v>
      </c>
      <c r="J6" s="69">
        <f t="shared" si="0"/>
        <v>0</v>
      </c>
    </row>
    <row r="7" spans="1:4" ht="12.75">
      <c r="A7" s="64" t="s">
        <v>7</v>
      </c>
      <c r="D7" s="1"/>
    </row>
    <row r="8" spans="1:4" ht="12.75">
      <c r="A8" s="64" t="s">
        <v>8</v>
      </c>
      <c r="D8" s="1"/>
    </row>
    <row r="9" spans="1:4" ht="12.75">
      <c r="A9" s="64" t="s">
        <v>9</v>
      </c>
      <c r="C9" s="69"/>
      <c r="D9" s="1"/>
    </row>
    <row r="10" spans="1:4" ht="12.75">
      <c r="A10" s="64" t="s">
        <v>10</v>
      </c>
      <c r="C10" s="69"/>
      <c r="D10" s="69"/>
    </row>
    <row r="11" spans="1:10" ht="12.75">
      <c r="A11" s="64" t="s">
        <v>11</v>
      </c>
      <c r="B11" s="70">
        <v>20</v>
      </c>
      <c r="D11" s="2"/>
      <c r="E11">
        <f>($C$10+$D$10)/$B$11</f>
        <v>0</v>
      </c>
      <c r="F11">
        <f>($C$10+$D$10)/$B$11</f>
        <v>0</v>
      </c>
      <c r="G11">
        <f>($C$10+$D$10)/$B$11</f>
        <v>0</v>
      </c>
      <c r="H11">
        <f>($C$10+$D$10)/$B$11</f>
        <v>0</v>
      </c>
      <c r="I11">
        <f>($C$10+$D$10)/$B$11</f>
        <v>0</v>
      </c>
      <c r="J11">
        <f>($C$10+$D$10)/$B$11</f>
        <v>0</v>
      </c>
    </row>
    <row r="12" spans="1:4" ht="12.75">
      <c r="A12" s="64" t="s">
        <v>12</v>
      </c>
      <c r="D12" s="69"/>
    </row>
    <row r="13" spans="1:10" ht="12.75">
      <c r="A13" s="64" t="s">
        <v>11</v>
      </c>
      <c r="B13" s="70">
        <v>10</v>
      </c>
      <c r="D13" s="2"/>
      <c r="E13">
        <f>$D$12/$B$13</f>
        <v>0</v>
      </c>
      <c r="F13">
        <f>$D$12/$B$13</f>
        <v>0</v>
      </c>
      <c r="G13">
        <f>$D$12/$B$13</f>
        <v>0</v>
      </c>
      <c r="H13">
        <f>$D$12/$B$13</f>
        <v>0</v>
      </c>
      <c r="I13">
        <f>$D$12/$B$13</f>
        <v>0</v>
      </c>
      <c r="J13">
        <f>$D$12/$B$13</f>
        <v>0</v>
      </c>
    </row>
    <row r="14" spans="1:10" ht="12.75">
      <c r="A14" s="64" t="s">
        <v>13</v>
      </c>
      <c r="D14" s="69"/>
      <c r="J14" s="71">
        <v>4</v>
      </c>
    </row>
    <row r="15" spans="1:10" ht="12.75">
      <c r="A15" s="64" t="s">
        <v>11</v>
      </c>
      <c r="B15" s="70">
        <v>5</v>
      </c>
      <c r="E15">
        <f>$D$14/$B$15</f>
        <v>0</v>
      </c>
      <c r="F15">
        <f>$D$14/$B$15</f>
        <v>0</v>
      </c>
      <c r="G15">
        <f>$D$14/$B$15</f>
        <v>0</v>
      </c>
      <c r="H15">
        <f>$D$14/$B$15</f>
        <v>0</v>
      </c>
      <c r="I15">
        <f>$D$14/$B$15</f>
        <v>0</v>
      </c>
      <c r="J15">
        <f>$D$14/$B$15</f>
        <v>0</v>
      </c>
    </row>
    <row r="16" spans="1:4" ht="12.75">
      <c r="A16" s="64" t="s">
        <v>14</v>
      </c>
      <c r="D16" s="69"/>
    </row>
    <row r="17" spans="1:10" ht="12.75">
      <c r="A17" s="64" t="s">
        <v>11</v>
      </c>
      <c r="B17" s="70">
        <v>10</v>
      </c>
      <c r="D17" s="2"/>
      <c r="E17">
        <f>$D$16/$B$17</f>
        <v>0</v>
      </c>
      <c r="F17">
        <f>$D$16/$B$17</f>
        <v>0</v>
      </c>
      <c r="G17">
        <f>$D$16/$B$17</f>
        <v>0</v>
      </c>
      <c r="H17">
        <f>$D$16/$B$17</f>
        <v>0</v>
      </c>
      <c r="I17">
        <f>$D$16/$B$17</f>
        <v>0</v>
      </c>
      <c r="J17">
        <f>$D$16/$B$17</f>
        <v>0</v>
      </c>
    </row>
    <row r="18" spans="1:4" ht="12.75">
      <c r="A18" s="64" t="s">
        <v>15</v>
      </c>
      <c r="D18" s="69"/>
    </row>
    <row r="19" spans="1:4" ht="12.75">
      <c r="A19" s="64" t="s">
        <v>11</v>
      </c>
      <c r="B19" s="70">
        <v>10</v>
      </c>
      <c r="D19" s="2"/>
    </row>
    <row r="20" spans="1:10" ht="12.75">
      <c r="A20" s="64" t="s">
        <v>16</v>
      </c>
      <c r="D20" s="2"/>
      <c r="E20">
        <f>SUM(E11:E19)</f>
        <v>0</v>
      </c>
      <c r="F20">
        <f>SUM(F11:F19)</f>
        <v>0</v>
      </c>
      <c r="G20">
        <f>SUM(G11:G19)</f>
        <v>0</v>
      </c>
      <c r="H20">
        <f>SUM(H11:H19)</f>
        <v>0</v>
      </c>
      <c r="I20">
        <f>SUM(I11:I19)</f>
        <v>0</v>
      </c>
      <c r="J20">
        <f>SUM(J11:J19)</f>
        <v>4</v>
      </c>
    </row>
    <row r="21" spans="1:4" ht="12.75">
      <c r="A21" s="64" t="s">
        <v>17</v>
      </c>
      <c r="D21" s="84">
        <f>(J11*12)+(J13*2)+(J17*2)+C9</f>
        <v>0</v>
      </c>
    </row>
    <row r="22" spans="1:4" ht="12.75">
      <c r="A22" s="64" t="s">
        <v>18</v>
      </c>
      <c r="B22" s="78">
        <v>6</v>
      </c>
      <c r="C22" s="85"/>
      <c r="D22" s="85"/>
    </row>
    <row r="23" spans="1:10" ht="12.75">
      <c r="A23" s="64" t="s">
        <v>19</v>
      </c>
      <c r="C23" s="2"/>
      <c r="D23" s="2"/>
      <c r="E23" s="12">
        <f>FORMULACION!D56</f>
        <v>0</v>
      </c>
      <c r="F23" s="12">
        <f>FORMULACION!E56</f>
        <v>0</v>
      </c>
      <c r="G23" s="12">
        <f>FORMULACION!F56</f>
        <v>0</v>
      </c>
      <c r="H23" s="12">
        <f>FORMULACION!G56</f>
        <v>0</v>
      </c>
      <c r="I23" s="12">
        <f>FORMULACION!H56</f>
        <v>0</v>
      </c>
      <c r="J23" s="12">
        <f>FORMULACION!I56</f>
        <v>0</v>
      </c>
    </row>
    <row r="24" spans="1:4" ht="12.75">
      <c r="A24" s="64" t="s">
        <v>20</v>
      </c>
      <c r="D24" s="2"/>
    </row>
    <row r="25" spans="1:10" ht="12.75">
      <c r="A25" s="64" t="s">
        <v>32</v>
      </c>
      <c r="D25" s="69"/>
      <c r="E25" s="69"/>
      <c r="F25" s="69"/>
      <c r="G25" s="69"/>
      <c r="H25" s="69"/>
      <c r="I25" s="69"/>
      <c r="J25" s="69"/>
    </row>
    <row r="26" spans="1:10" ht="12.75">
      <c r="A26" s="64" t="s">
        <v>21</v>
      </c>
      <c r="D26" s="69"/>
      <c r="E26" s="69"/>
      <c r="F26" s="69"/>
      <c r="G26" s="69"/>
      <c r="H26" s="69"/>
      <c r="I26" s="69"/>
      <c r="J26" s="69"/>
    </row>
    <row r="27" spans="1:10" ht="12.75">
      <c r="A27" s="64" t="s">
        <v>22</v>
      </c>
      <c r="D27" s="69"/>
      <c r="E27" s="69"/>
      <c r="F27" s="69"/>
      <c r="G27" s="69"/>
      <c r="H27" s="69"/>
      <c r="I27" s="69"/>
      <c r="J27" s="69"/>
    </row>
    <row r="28" spans="1:10" ht="12.75">
      <c r="A28" s="82" t="s">
        <v>337</v>
      </c>
      <c r="D28" s="69"/>
      <c r="E28" s="69"/>
      <c r="F28" s="69"/>
      <c r="G28" s="69"/>
      <c r="H28" s="69"/>
      <c r="I28" s="69"/>
      <c r="J28" s="69"/>
    </row>
    <row r="29" spans="1:10" ht="12.75">
      <c r="A29" s="82" t="s">
        <v>338</v>
      </c>
      <c r="D29" s="69"/>
      <c r="E29" s="69"/>
      <c r="F29" s="69"/>
      <c r="G29" s="69"/>
      <c r="H29" s="69"/>
      <c r="I29" s="69"/>
      <c r="J29" s="69"/>
    </row>
    <row r="30" spans="1:10" ht="12.75">
      <c r="A30" s="64" t="s">
        <v>23</v>
      </c>
      <c r="D30" s="69"/>
      <c r="E30" s="69"/>
      <c r="F30" s="69"/>
      <c r="G30" s="69"/>
      <c r="H30" s="69"/>
      <c r="I30" s="69"/>
      <c r="J30" s="69"/>
    </row>
    <row r="31" spans="1:4" ht="12.75">
      <c r="A31" s="64" t="s">
        <v>24</v>
      </c>
      <c r="B31" s="72"/>
      <c r="D31" s="2"/>
    </row>
    <row r="32" spans="1:4" ht="12.75">
      <c r="A32" s="64" t="s">
        <v>25</v>
      </c>
      <c r="B32" s="72"/>
      <c r="D32" s="1"/>
    </row>
    <row r="33" spans="1:4" ht="12.75">
      <c r="A33" s="82" t="s">
        <v>339</v>
      </c>
      <c r="C33" s="80"/>
      <c r="D33" s="81"/>
    </row>
    <row r="34" spans="1:4" ht="12.75">
      <c r="A34" s="64" t="s">
        <v>26</v>
      </c>
      <c r="D34" s="1"/>
    </row>
    <row r="35" spans="1:4" ht="12.75">
      <c r="A35" s="64" t="s">
        <v>27</v>
      </c>
      <c r="D35" s="2"/>
    </row>
    <row r="36" spans="1:4" ht="12.75">
      <c r="A36" s="64" t="s">
        <v>28</v>
      </c>
      <c r="D36" s="2"/>
    </row>
    <row r="37" spans="1:10" ht="12.75">
      <c r="A37" s="64" t="s">
        <v>29</v>
      </c>
      <c r="B37" s="72"/>
      <c r="D37" s="88">
        <f>$C$33*$B$37</f>
        <v>0</v>
      </c>
      <c r="E37" s="88">
        <f>(C33-D38)*$B$37</f>
        <v>0</v>
      </c>
      <c r="F37" s="88">
        <f>(C33-(D38+E38))*B37</f>
        <v>0</v>
      </c>
      <c r="G37" s="88">
        <f>(C33-(D38+E38+F38))*B37</f>
        <v>0</v>
      </c>
      <c r="H37" s="88">
        <f>(C33-(D38+E38+F38+G38))*B37</f>
        <v>0</v>
      </c>
      <c r="I37" s="88">
        <f>(C33-(D38+E38+F38+G38+H38))*B37</f>
        <v>0</v>
      </c>
      <c r="J37" s="88"/>
    </row>
    <row r="38" spans="1:9" ht="12.75">
      <c r="A38" s="64" t="s">
        <v>30</v>
      </c>
      <c r="B38" s="70">
        <v>5</v>
      </c>
      <c r="D38" s="86">
        <f>$C$33/$B$38</f>
        <v>0</v>
      </c>
      <c r="E38" s="86">
        <f>$C$33/$B$38</f>
        <v>0</v>
      </c>
      <c r="F38" s="86">
        <f>$C$33/$B$38</f>
        <v>0</v>
      </c>
      <c r="G38" s="86">
        <f>$C$33/$B$38</f>
        <v>0</v>
      </c>
      <c r="H38" s="86">
        <f>$C$33/$B$38</f>
        <v>0</v>
      </c>
      <c r="I38" s="18">
        <v>0</v>
      </c>
    </row>
    <row r="39" spans="1:4" ht="12.75">
      <c r="A39" s="65" t="s">
        <v>1</v>
      </c>
      <c r="D39" s="3"/>
    </row>
    <row r="40" spans="1:2" ht="12.75">
      <c r="A40" s="64"/>
      <c r="B40" t="s">
        <v>2</v>
      </c>
    </row>
    <row r="41" spans="1:4" ht="12.75">
      <c r="A41" s="64" t="s">
        <v>31</v>
      </c>
      <c r="D41" s="2"/>
    </row>
    <row r="42" spans="1:4" ht="12.75">
      <c r="A42" s="64" t="s">
        <v>32</v>
      </c>
      <c r="B42" s="70">
        <v>0</v>
      </c>
      <c r="D42" s="1"/>
    </row>
    <row r="43" spans="1:4" ht="12.75">
      <c r="A43" s="64" t="s">
        <v>33</v>
      </c>
      <c r="B43" s="70">
        <v>15</v>
      </c>
      <c r="D43" s="1"/>
    </row>
    <row r="44" spans="1:4" ht="12.75">
      <c r="A44" s="64" t="s">
        <v>34</v>
      </c>
      <c r="B44" s="70">
        <v>15</v>
      </c>
      <c r="D44" s="1"/>
    </row>
    <row r="45" spans="1:4" ht="12.75">
      <c r="A45" s="64" t="s">
        <v>35</v>
      </c>
      <c r="B45" s="70">
        <v>15</v>
      </c>
      <c r="D45" s="1"/>
    </row>
    <row r="46" spans="1:4" ht="12.75">
      <c r="A46" s="64" t="s">
        <v>36</v>
      </c>
      <c r="B46" s="70">
        <v>15</v>
      </c>
      <c r="D46" s="1"/>
    </row>
    <row r="47" spans="1:4" ht="12.75">
      <c r="A47" s="64" t="s">
        <v>37</v>
      </c>
      <c r="B47" s="70">
        <v>15</v>
      </c>
      <c r="D47" s="1"/>
    </row>
    <row r="48" spans="1:4" ht="12.75">
      <c r="A48" s="64" t="s">
        <v>38</v>
      </c>
      <c r="B48" s="70">
        <v>30</v>
      </c>
      <c r="D48" s="2"/>
    </row>
    <row r="49" spans="1:4" ht="12.75">
      <c r="A49" s="64" t="s">
        <v>39</v>
      </c>
      <c r="D49" s="2"/>
    </row>
    <row r="50" spans="1:4" ht="12.75">
      <c r="A50" s="64" t="s">
        <v>32</v>
      </c>
      <c r="B50" s="70">
        <v>30</v>
      </c>
      <c r="D50" s="1"/>
    </row>
    <row r="51" spans="1:4" ht="12.75">
      <c r="A51" s="64" t="s">
        <v>40</v>
      </c>
      <c r="B51" s="70">
        <v>9</v>
      </c>
      <c r="D51" s="1"/>
    </row>
    <row r="52" spans="1:4" ht="12.75">
      <c r="A52" s="64" t="s">
        <v>41</v>
      </c>
      <c r="B52" s="70">
        <v>15</v>
      </c>
      <c r="D52" s="1"/>
    </row>
    <row r="53" spans="1:4" ht="12.75">
      <c r="A53" s="64" t="s">
        <v>42</v>
      </c>
      <c r="B53" s="87"/>
      <c r="D53" s="1"/>
    </row>
    <row r="54" spans="1:4" ht="12.75">
      <c r="A54" s="64" t="s">
        <v>43</v>
      </c>
      <c r="D54" s="2"/>
    </row>
    <row r="55" spans="1:4" ht="12.75">
      <c r="A55" s="64" t="s">
        <v>32</v>
      </c>
      <c r="B55" s="70">
        <v>45</v>
      </c>
      <c r="D55" s="1"/>
    </row>
    <row r="56" spans="1:4" ht="12.75">
      <c r="A56" s="64" t="s">
        <v>33</v>
      </c>
      <c r="B56" s="70">
        <v>0</v>
      </c>
      <c r="D56" s="1"/>
    </row>
    <row r="57" spans="1:4" ht="12.75">
      <c r="A57" s="64" t="s">
        <v>34</v>
      </c>
      <c r="B57" s="70">
        <v>0</v>
      </c>
      <c r="D57" s="1"/>
    </row>
    <row r="58" spans="1:4" ht="12.75">
      <c r="A58" s="64" t="s">
        <v>35</v>
      </c>
      <c r="B58" s="70">
        <v>0</v>
      </c>
      <c r="D58" s="1"/>
    </row>
    <row r="59" spans="1:4" ht="12.75">
      <c r="A59" s="64" t="s">
        <v>36</v>
      </c>
      <c r="B59" s="70">
        <v>0</v>
      </c>
      <c r="D59" s="1"/>
    </row>
    <row r="60" spans="1:4" ht="12.75">
      <c r="A60" s="64" t="s">
        <v>37</v>
      </c>
      <c r="B60" s="70">
        <v>0</v>
      </c>
      <c r="D60" s="1"/>
    </row>
    <row r="61" spans="1:4" ht="12.75">
      <c r="A61" s="64" t="s">
        <v>44</v>
      </c>
      <c r="D61" s="2"/>
    </row>
    <row r="62" spans="1:4" ht="12.75">
      <c r="A62" s="64" t="s">
        <v>45</v>
      </c>
      <c r="D62" s="2"/>
    </row>
    <row r="63" spans="1:4" ht="12.75">
      <c r="A63" s="64" t="s">
        <v>46</v>
      </c>
      <c r="D63" s="1"/>
    </row>
    <row r="64" spans="1:4" ht="12.75">
      <c r="A64" s="66" t="s">
        <v>3</v>
      </c>
      <c r="D64" s="2"/>
    </row>
    <row r="65" spans="1:4" ht="12.75">
      <c r="A65" s="64" t="s">
        <v>47</v>
      </c>
      <c r="B65" s="72">
        <v>0.2</v>
      </c>
      <c r="D65" s="2"/>
    </row>
    <row r="66" spans="1:4" ht="12.75">
      <c r="A66" s="64" t="s">
        <v>48</v>
      </c>
      <c r="B66" s="62">
        <f>(1+B67)/(1+B65)-1</f>
        <v>0.10000000000000009</v>
      </c>
      <c r="D66" s="2"/>
    </row>
    <row r="67" spans="1:4" ht="12.75">
      <c r="A67" s="64" t="s">
        <v>49</v>
      </c>
      <c r="B67" s="72">
        <v>0.32</v>
      </c>
      <c r="D67" s="1"/>
    </row>
    <row r="68" spans="1:4" ht="12.75">
      <c r="A68" s="64" t="s">
        <v>50</v>
      </c>
      <c r="B68" s="62">
        <v>0.1</v>
      </c>
      <c r="D68" s="1"/>
    </row>
    <row r="69" spans="1:4" ht="12.75">
      <c r="A69" s="64" t="s">
        <v>51</v>
      </c>
      <c r="B69" s="62">
        <v>0.1</v>
      </c>
      <c r="D69" s="2"/>
    </row>
    <row r="94" ht="12.75">
      <c r="A94" s="5"/>
    </row>
  </sheetData>
  <sheetProtection/>
  <printOptions gridLines="1" headings="1"/>
  <pageMargins left="0.75" right="0.75" top="1" bottom="1" header="0" footer="0"/>
  <pageSetup horizontalDpi="300" verticalDpi="3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04"/>
  <sheetViews>
    <sheetView showGridLines="0" zoomScale="80" zoomScaleNormal="80" zoomScalePageLayoutView="0" workbookViewId="0" topLeftCell="A681">
      <selection activeCell="B714" sqref="B714"/>
    </sheetView>
  </sheetViews>
  <sheetFormatPr defaultColWidth="11.421875" defaultRowHeight="12.75" outlineLevelRow="1"/>
  <cols>
    <col min="1" max="1" width="56.7109375" style="0" customWidth="1"/>
    <col min="2" max="2" width="16.28125" style="0" bestFit="1" customWidth="1"/>
    <col min="3" max="3" width="19.28125" style="0" bestFit="1" customWidth="1"/>
    <col min="4" max="4" width="22.421875" style="0" bestFit="1" customWidth="1"/>
    <col min="5" max="6" width="23.140625" style="0" bestFit="1" customWidth="1"/>
    <col min="7" max="9" width="24.28125" style="0" bestFit="1" customWidth="1"/>
    <col min="10" max="10" width="20.8515625" style="0" bestFit="1" customWidth="1"/>
    <col min="11" max="11" width="18.57421875" style="0" bestFit="1" customWidth="1"/>
    <col min="12" max="12" width="16.28125" style="0" bestFit="1" customWidth="1"/>
    <col min="13" max="13" width="12.7109375" style="0" bestFit="1" customWidth="1"/>
    <col min="15" max="15" width="12.8515625" style="0" bestFit="1" customWidth="1"/>
  </cols>
  <sheetData>
    <row r="2" spans="1:9" ht="15.75">
      <c r="A2" s="6" t="s">
        <v>54</v>
      </c>
      <c r="B2" s="6"/>
      <c r="C2" s="6"/>
      <c r="D2" s="6"/>
      <c r="E2" s="6"/>
      <c r="F2" s="6"/>
      <c r="G2" s="6"/>
      <c r="H2" s="6"/>
      <c r="I2" s="6"/>
    </row>
    <row r="3" spans="1:9" ht="15.75">
      <c r="A3" s="6" t="s">
        <v>55</v>
      </c>
      <c r="B3" s="6"/>
      <c r="C3" s="6"/>
      <c r="D3" s="6"/>
      <c r="E3" s="6"/>
      <c r="F3" s="6"/>
      <c r="G3" s="6"/>
      <c r="H3" s="6"/>
      <c r="I3" s="6"/>
    </row>
    <row r="4" spans="1:9" ht="16.5" thickBot="1">
      <c r="A4" s="6" t="s">
        <v>56</v>
      </c>
      <c r="B4" s="6"/>
      <c r="C4" s="6"/>
      <c r="D4" s="6"/>
      <c r="E4" s="6"/>
      <c r="F4" s="6"/>
      <c r="G4" s="6"/>
      <c r="H4" s="6"/>
      <c r="I4" s="6"/>
    </row>
    <row r="5" spans="1:9" ht="12.75">
      <c r="A5" s="24"/>
      <c r="B5" s="24"/>
      <c r="C5" s="24"/>
      <c r="D5" s="24"/>
      <c r="E5" s="24"/>
      <c r="F5" s="24"/>
      <c r="G5" s="24"/>
      <c r="H5" s="24"/>
      <c r="I5" s="24"/>
    </row>
    <row r="6" spans="1:9" ht="15.75" thickBot="1">
      <c r="A6" s="7" t="s">
        <v>57</v>
      </c>
      <c r="B6" s="77" t="s">
        <v>276</v>
      </c>
      <c r="C6" s="9"/>
      <c r="D6" s="9" t="s">
        <v>58</v>
      </c>
      <c r="E6" s="9"/>
      <c r="F6" s="9"/>
      <c r="G6" s="9"/>
      <c r="H6" s="9"/>
      <c r="I6" s="9"/>
    </row>
    <row r="8" spans="1:9" ht="13.5" thickBot="1">
      <c r="A8" s="8" t="s">
        <v>59</v>
      </c>
      <c r="B8" s="33">
        <f>+'VARIABLES DEL PROYECTO'!$C$1</f>
        <v>1</v>
      </c>
      <c r="C8" s="33">
        <f>+'VARIABLES DEL PROYECTO'!$D$1</f>
        <v>2</v>
      </c>
      <c r="D8" s="33">
        <f>+'VARIABLES DEL PROYECTO'!$E$1</f>
        <v>3</v>
      </c>
      <c r="E8" s="33">
        <f>+'VARIABLES DEL PROYECTO'!$F$1</f>
        <v>4</v>
      </c>
      <c r="F8" s="33">
        <f>+'VARIABLES DEL PROYECTO'!$G$1</f>
        <v>5</v>
      </c>
      <c r="G8" s="33">
        <f>+'VARIABLES DEL PROYECTO'!$H$1</f>
        <v>6</v>
      </c>
      <c r="H8" s="33">
        <f>+'VARIABLES DEL PROYECTO'!$I$1</f>
        <v>7</v>
      </c>
      <c r="I8" s="33">
        <f>+'VARIABLES DEL PROYECTO'!$J$1</f>
        <v>8</v>
      </c>
    </row>
    <row r="10" spans="1:9" ht="13.5" thickBot="1">
      <c r="A10" s="8" t="s">
        <v>277</v>
      </c>
      <c r="B10" s="8"/>
      <c r="C10" s="11">
        <f>+'VARIABLES DEL PROYECTO'!D5</f>
        <v>0</v>
      </c>
      <c r="D10" s="11">
        <f>+'VARIABLES DEL PROYECTO'!$E$5</f>
        <v>0</v>
      </c>
      <c r="E10" s="11">
        <f>+'VARIABLES DEL PROYECTO'!$F$5</f>
        <v>0</v>
      </c>
      <c r="F10" s="11">
        <f>+'VARIABLES DEL PROYECTO'!$G$5</f>
        <v>0</v>
      </c>
      <c r="G10" s="11">
        <f>+'VARIABLES DEL PROYECTO'!$H$5</f>
        <v>0</v>
      </c>
      <c r="H10" s="11">
        <f>+'VARIABLES DEL PROYECTO'!$I$5</f>
        <v>0</v>
      </c>
      <c r="I10" s="11">
        <f>+'VARIABLES DEL PROYECTO'!$J$5</f>
        <v>0</v>
      </c>
    </row>
    <row r="12" spans="1:9" ht="12.75">
      <c r="A12" t="s">
        <v>60</v>
      </c>
      <c r="B12" s="5"/>
      <c r="C12" s="5"/>
      <c r="D12" s="5"/>
      <c r="E12" s="5"/>
      <c r="F12" s="5"/>
      <c r="G12" s="5"/>
      <c r="H12" s="5"/>
      <c r="I12" s="5"/>
    </row>
    <row r="13" spans="1:9" ht="12.75">
      <c r="A13" s="1" t="s">
        <v>61</v>
      </c>
      <c r="B13" s="5"/>
      <c r="C13" s="5"/>
      <c r="D13" s="5"/>
      <c r="E13" s="5"/>
      <c r="F13" s="5"/>
      <c r="G13" s="5"/>
      <c r="H13" s="5"/>
      <c r="I13" s="5"/>
    </row>
    <row r="14" spans="2:9" ht="12.75">
      <c r="B14" s="5"/>
      <c r="C14" s="5"/>
      <c r="D14" s="5"/>
      <c r="E14" s="5"/>
      <c r="F14" s="5"/>
      <c r="G14" s="5"/>
      <c r="H14" s="5"/>
      <c r="I14" s="5"/>
    </row>
    <row r="15" spans="1:9" ht="12.75">
      <c r="A15" t="s">
        <v>62</v>
      </c>
      <c r="B15" s="5"/>
      <c r="C15" s="5"/>
      <c r="D15" s="5"/>
      <c r="E15" s="5"/>
      <c r="F15" s="5"/>
      <c r="G15" s="5"/>
      <c r="H15" s="5"/>
      <c r="I15" s="5"/>
    </row>
    <row r="16" spans="1:9" ht="13.5" thickBot="1">
      <c r="A16" s="8" t="s">
        <v>63</v>
      </c>
      <c r="B16" s="10"/>
      <c r="C16" s="10"/>
      <c r="D16" s="10"/>
      <c r="E16" s="10"/>
      <c r="F16" s="10"/>
      <c r="G16" s="10"/>
      <c r="H16" s="10"/>
      <c r="I16" s="10"/>
    </row>
    <row r="17" spans="2:9" ht="12.75">
      <c r="B17" s="5"/>
      <c r="C17" s="5"/>
      <c r="D17" s="5"/>
      <c r="E17" s="5"/>
      <c r="F17" s="5"/>
      <c r="G17" s="5"/>
      <c r="H17" s="5"/>
      <c r="I17" s="5"/>
    </row>
    <row r="18" spans="1:9" ht="12.75">
      <c r="A18" t="s">
        <v>64</v>
      </c>
      <c r="B18" s="12">
        <f aca="true" t="shared" si="0" ref="B18:I18">+B12*B15/1000</f>
        <v>0</v>
      </c>
      <c r="C18" s="12">
        <f t="shared" si="0"/>
        <v>0</v>
      </c>
      <c r="D18" s="12">
        <f t="shared" si="0"/>
        <v>0</v>
      </c>
      <c r="E18" s="12">
        <f t="shared" si="0"/>
        <v>0</v>
      </c>
      <c r="F18" s="12">
        <f t="shared" si="0"/>
        <v>0</v>
      </c>
      <c r="G18" s="12">
        <f t="shared" si="0"/>
        <v>0</v>
      </c>
      <c r="H18" s="12">
        <f t="shared" si="0"/>
        <v>0</v>
      </c>
      <c r="I18" s="12">
        <f t="shared" si="0"/>
        <v>0</v>
      </c>
    </row>
    <row r="19" spans="1:9" ht="13.5" thickBot="1">
      <c r="A19" s="8" t="s">
        <v>65</v>
      </c>
      <c r="B19" s="8"/>
      <c r="C19" s="8"/>
      <c r="D19" s="8"/>
      <c r="E19" s="8"/>
      <c r="F19" s="8"/>
      <c r="G19" s="8"/>
      <c r="H19" s="8"/>
      <c r="I19" s="8"/>
    </row>
    <row r="22" spans="1:9" ht="15.75">
      <c r="A22" s="6" t="s">
        <v>66</v>
      </c>
      <c r="B22" s="6"/>
      <c r="C22" s="6"/>
      <c r="D22" s="6"/>
      <c r="E22" s="6"/>
      <c r="F22" s="6"/>
      <c r="G22" s="6"/>
      <c r="H22" s="6"/>
      <c r="I22" s="6"/>
    </row>
    <row r="23" spans="1:9" ht="15.75">
      <c r="A23" s="6" t="s">
        <v>278</v>
      </c>
      <c r="B23" s="6"/>
      <c r="C23" s="6"/>
      <c r="D23" s="6"/>
      <c r="E23" s="6"/>
      <c r="F23" s="6"/>
      <c r="G23" s="6"/>
      <c r="H23" s="6"/>
      <c r="I23" s="6"/>
    </row>
    <row r="24" spans="1:9" ht="16.5" thickBot="1">
      <c r="A24" s="6" t="s">
        <v>56</v>
      </c>
      <c r="B24" s="6"/>
      <c r="C24" s="6"/>
      <c r="D24" s="6"/>
      <c r="E24" s="6"/>
      <c r="F24" s="6"/>
      <c r="G24" s="6"/>
      <c r="H24" s="6"/>
      <c r="I24" s="6"/>
    </row>
    <row r="25" spans="1:10" ht="12.75">
      <c r="A25" s="24"/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15.75" thickBot="1">
      <c r="A26" s="7" t="s">
        <v>57</v>
      </c>
      <c r="B26" s="77" t="s">
        <v>276</v>
      </c>
      <c r="C26" s="9"/>
      <c r="D26" s="9" t="s">
        <v>58</v>
      </c>
      <c r="E26" s="9"/>
      <c r="F26" s="9"/>
      <c r="G26" s="9"/>
      <c r="H26" s="9"/>
      <c r="I26" s="9"/>
      <c r="J26" s="9"/>
    </row>
    <row r="27" ht="12.75">
      <c r="J27" s="13" t="s">
        <v>67</v>
      </c>
    </row>
    <row r="28" spans="1:10" ht="13.5" thickBot="1">
      <c r="A28" s="8" t="s">
        <v>59</v>
      </c>
      <c r="B28" s="33">
        <f>+B8</f>
        <v>1</v>
      </c>
      <c r="C28" s="33">
        <f aca="true" t="shared" si="1" ref="C28:I28">+C8</f>
        <v>2</v>
      </c>
      <c r="D28" s="33">
        <f t="shared" si="1"/>
        <v>3</v>
      </c>
      <c r="E28" s="33">
        <f t="shared" si="1"/>
        <v>4</v>
      </c>
      <c r="F28" s="33">
        <f t="shared" si="1"/>
        <v>5</v>
      </c>
      <c r="G28" s="33">
        <f t="shared" si="1"/>
        <v>6</v>
      </c>
      <c r="H28" s="33">
        <f t="shared" si="1"/>
        <v>7</v>
      </c>
      <c r="I28" s="33">
        <f t="shared" si="1"/>
        <v>8</v>
      </c>
      <c r="J28" s="14" t="s">
        <v>68</v>
      </c>
    </row>
    <row r="29" ht="12.75">
      <c r="J29" s="14" t="s">
        <v>69</v>
      </c>
    </row>
    <row r="30" spans="1:10" ht="13.5" thickBot="1">
      <c r="A30" s="8" t="s">
        <v>277</v>
      </c>
      <c r="B30" s="11">
        <f>+B10</f>
        <v>0</v>
      </c>
      <c r="C30" s="11">
        <f>+C10</f>
        <v>0</v>
      </c>
      <c r="D30" s="11">
        <f aca="true" t="shared" si="2" ref="D30:I30">+D10</f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  <c r="I30" s="11">
        <f t="shared" si="2"/>
        <v>0</v>
      </c>
      <c r="J30" s="15" t="s">
        <v>70</v>
      </c>
    </row>
    <row r="32" spans="1:10" ht="12.75">
      <c r="A32" t="s">
        <v>71</v>
      </c>
      <c r="B32" s="5"/>
      <c r="C32" s="12"/>
      <c r="D32" s="12"/>
      <c r="E32" s="12"/>
      <c r="F32" s="12"/>
      <c r="G32" s="12"/>
      <c r="H32" s="12"/>
      <c r="I32" s="12"/>
      <c r="J32" s="12"/>
    </row>
    <row r="33" spans="1:10" ht="12.75">
      <c r="A33" s="1"/>
      <c r="B33" s="5"/>
      <c r="C33" s="5"/>
      <c r="D33" s="12"/>
      <c r="E33" s="12"/>
      <c r="F33" s="12"/>
      <c r="G33" s="12"/>
      <c r="H33" s="12"/>
      <c r="I33" s="12"/>
      <c r="J33" s="12"/>
    </row>
    <row r="34" spans="1:10" ht="12.75">
      <c r="A34" t="s">
        <v>72</v>
      </c>
      <c r="B34" s="5"/>
      <c r="C34" s="5"/>
      <c r="D34" s="12"/>
      <c r="E34" s="12"/>
      <c r="F34" s="12"/>
      <c r="G34" s="12"/>
      <c r="H34" s="12"/>
      <c r="I34" s="12"/>
      <c r="J34" s="12"/>
    </row>
    <row r="35" spans="1:10" ht="12.75">
      <c r="A35" s="1"/>
      <c r="B35" s="5"/>
      <c r="C35" s="5"/>
      <c r="D35" s="5"/>
      <c r="E35" s="5"/>
      <c r="F35" s="5"/>
      <c r="G35" s="5"/>
      <c r="H35" s="5"/>
      <c r="I35" s="5"/>
      <c r="J35" s="5"/>
    </row>
    <row r="36" spans="1:10" ht="12.75">
      <c r="A36" t="s">
        <v>279</v>
      </c>
      <c r="B36" s="5"/>
      <c r="C36" s="5"/>
      <c r="D36" s="12"/>
      <c r="E36" s="12"/>
      <c r="F36" s="12"/>
      <c r="G36" s="12"/>
      <c r="H36" s="12"/>
      <c r="I36" s="12"/>
      <c r="J36" s="12"/>
    </row>
    <row r="37" spans="1:10" ht="12.75">
      <c r="A37" s="1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t="s">
        <v>73</v>
      </c>
      <c r="B38" s="5"/>
      <c r="C38" s="5"/>
      <c r="D38" s="12"/>
      <c r="E38" s="12"/>
      <c r="F38" s="12"/>
      <c r="G38" s="12"/>
      <c r="H38" s="12"/>
      <c r="I38" s="12"/>
      <c r="J38" s="12"/>
    </row>
    <row r="39" spans="1:10" ht="12.75">
      <c r="A39" s="1"/>
      <c r="B39" s="5"/>
      <c r="C39" s="5"/>
      <c r="D39" s="5"/>
      <c r="E39" s="5"/>
      <c r="F39" s="5"/>
      <c r="G39" s="5"/>
      <c r="H39" s="5"/>
      <c r="I39" s="5"/>
      <c r="J39" s="5"/>
    </row>
    <row r="40" spans="1:10" ht="13.5" thickBot="1">
      <c r="A40" s="8" t="s">
        <v>74</v>
      </c>
      <c r="B40" s="10"/>
      <c r="C40" s="10"/>
      <c r="D40" s="10"/>
      <c r="E40" s="10"/>
      <c r="F40" s="10"/>
      <c r="G40" s="10"/>
      <c r="H40" s="10"/>
      <c r="I40" s="10"/>
      <c r="J40" s="10"/>
    </row>
    <row r="41" spans="2:10" ht="12.75">
      <c r="B41" s="5"/>
      <c r="C41" s="5"/>
      <c r="D41" s="5"/>
      <c r="E41" s="5"/>
      <c r="F41" s="5"/>
      <c r="G41" s="5"/>
      <c r="H41" s="5"/>
      <c r="I41" s="5"/>
      <c r="J41" s="5"/>
    </row>
    <row r="42" spans="1:10" ht="12.75">
      <c r="A42" t="s">
        <v>75</v>
      </c>
      <c r="B42" s="5">
        <f>SUM(B32:B40)</f>
        <v>0</v>
      </c>
      <c r="C42" s="5">
        <f aca="true" t="shared" si="3" ref="C42:I42">SUM(C32:C40)</f>
        <v>0</v>
      </c>
      <c r="D42" s="12">
        <f t="shared" si="3"/>
        <v>0</v>
      </c>
      <c r="E42" s="12">
        <f t="shared" si="3"/>
        <v>0</v>
      </c>
      <c r="F42" s="12">
        <f t="shared" si="3"/>
        <v>0</v>
      </c>
      <c r="G42" s="12">
        <f t="shared" si="3"/>
        <v>0</v>
      </c>
      <c r="H42" s="12">
        <f t="shared" si="3"/>
        <v>0</v>
      </c>
      <c r="I42" s="12">
        <f t="shared" si="3"/>
        <v>0</v>
      </c>
      <c r="J42" s="12">
        <f>SUM(J32:J40)</f>
        <v>0</v>
      </c>
    </row>
    <row r="43" spans="1:10" ht="13.5" thickBot="1">
      <c r="A43" s="8"/>
      <c r="B43" s="8"/>
      <c r="C43" s="8"/>
      <c r="D43" s="8"/>
      <c r="E43" s="8"/>
      <c r="F43" s="8"/>
      <c r="G43" s="8"/>
      <c r="H43" s="8"/>
      <c r="I43" s="8"/>
      <c r="J43" s="8"/>
    </row>
    <row r="46" spans="1:9" ht="15.75">
      <c r="A46" s="6" t="s">
        <v>76</v>
      </c>
      <c r="B46" s="6"/>
      <c r="C46" s="6"/>
      <c r="D46" s="6"/>
      <c r="E46" s="6"/>
      <c r="F46" s="6"/>
      <c r="G46" s="6"/>
      <c r="H46" s="6"/>
      <c r="I46" s="6"/>
    </row>
    <row r="47" spans="1:9" ht="15.75">
      <c r="A47" s="6" t="s">
        <v>280</v>
      </c>
      <c r="B47" s="6"/>
      <c r="C47" s="6"/>
      <c r="D47" s="6"/>
      <c r="E47" s="6"/>
      <c r="F47" s="6"/>
      <c r="G47" s="6"/>
      <c r="H47" s="6"/>
      <c r="I47" s="6"/>
    </row>
    <row r="48" spans="1:9" ht="16.5" thickBot="1">
      <c r="A48" s="6" t="s">
        <v>56</v>
      </c>
      <c r="B48" s="6"/>
      <c r="C48" s="6"/>
      <c r="D48" s="6"/>
      <c r="E48" s="6"/>
      <c r="F48" s="6"/>
      <c r="G48" s="6"/>
      <c r="H48" s="6"/>
      <c r="I48" s="6"/>
    </row>
    <row r="49" spans="1:9" ht="12.75">
      <c r="A49" s="24"/>
      <c r="B49" s="24"/>
      <c r="C49" s="24"/>
      <c r="D49" s="24"/>
      <c r="E49" s="24"/>
      <c r="F49" s="24"/>
      <c r="G49" s="24"/>
      <c r="H49" s="24"/>
      <c r="I49" s="24"/>
    </row>
    <row r="50" spans="1:9" ht="15.75" thickBot="1">
      <c r="A50" s="7" t="s">
        <v>57</v>
      </c>
      <c r="B50" s="77" t="s">
        <v>276</v>
      </c>
      <c r="C50" s="9"/>
      <c r="D50" s="9" t="s">
        <v>58</v>
      </c>
      <c r="E50" s="9"/>
      <c r="F50" s="9"/>
      <c r="G50" s="9"/>
      <c r="H50" s="9"/>
      <c r="I50" s="9"/>
    </row>
    <row r="52" spans="1:9" ht="13.5" thickBot="1">
      <c r="A52" s="8" t="s">
        <v>59</v>
      </c>
      <c r="B52" s="33">
        <f>+B28</f>
        <v>1</v>
      </c>
      <c r="C52" s="33">
        <f aca="true" t="shared" si="4" ref="C52:I52">+C28</f>
        <v>2</v>
      </c>
      <c r="D52" s="33">
        <f t="shared" si="4"/>
        <v>3</v>
      </c>
      <c r="E52" s="33">
        <f t="shared" si="4"/>
        <v>4</v>
      </c>
      <c r="F52" s="33">
        <f t="shared" si="4"/>
        <v>5</v>
      </c>
      <c r="G52" s="33">
        <f t="shared" si="4"/>
        <v>6</v>
      </c>
      <c r="H52" s="33">
        <f t="shared" si="4"/>
        <v>7</v>
      </c>
      <c r="I52" s="33">
        <f t="shared" si="4"/>
        <v>8</v>
      </c>
    </row>
    <row r="54" spans="1:9" ht="13.5" thickBot="1">
      <c r="A54" s="8" t="s">
        <v>277</v>
      </c>
      <c r="B54" s="11">
        <f aca="true" t="shared" si="5" ref="B54:I54">+B30</f>
        <v>0</v>
      </c>
      <c r="C54" s="11">
        <f t="shared" si="5"/>
        <v>0</v>
      </c>
      <c r="D54" s="11">
        <f t="shared" si="5"/>
        <v>0</v>
      </c>
      <c r="E54" s="11">
        <f t="shared" si="5"/>
        <v>0</v>
      </c>
      <c r="F54" s="11">
        <f t="shared" si="5"/>
        <v>0</v>
      </c>
      <c r="G54" s="11">
        <f t="shared" si="5"/>
        <v>0</v>
      </c>
      <c r="H54" s="11">
        <f t="shared" si="5"/>
        <v>0</v>
      </c>
      <c r="I54" s="11">
        <f t="shared" si="5"/>
        <v>0</v>
      </c>
    </row>
    <row r="56" spans="1:9" ht="12.75">
      <c r="A56" t="s">
        <v>281</v>
      </c>
      <c r="B56" s="5"/>
      <c r="C56" s="12"/>
      <c r="D56" s="12"/>
      <c r="E56" s="12"/>
      <c r="F56" s="12"/>
      <c r="G56" s="12"/>
      <c r="H56" s="12"/>
      <c r="I56" s="12"/>
    </row>
    <row r="57" spans="1:9" ht="13.5" thickBot="1">
      <c r="A57" s="8"/>
      <c r="B57" s="8"/>
      <c r="C57" s="8"/>
      <c r="D57" s="8"/>
      <c r="E57" s="8"/>
      <c r="F57" s="8"/>
      <c r="G57" s="8"/>
      <c r="H57" s="8"/>
      <c r="I57" s="8"/>
    </row>
    <row r="60" spans="1:9" ht="15.75">
      <c r="A60" s="6" t="s">
        <v>77</v>
      </c>
      <c r="B60" s="6"/>
      <c r="C60" s="6"/>
      <c r="D60" s="6"/>
      <c r="E60" s="6"/>
      <c r="F60" s="6"/>
      <c r="G60" s="6"/>
      <c r="H60" s="6"/>
      <c r="I60" s="6"/>
    </row>
    <row r="61" spans="1:9" ht="15.75">
      <c r="A61" s="6" t="s">
        <v>282</v>
      </c>
      <c r="B61" s="6"/>
      <c r="C61" s="6"/>
      <c r="D61" s="6"/>
      <c r="E61" s="6"/>
      <c r="F61" s="6"/>
      <c r="G61" s="6"/>
      <c r="H61" s="6"/>
      <c r="I61" s="6"/>
    </row>
    <row r="62" spans="1:9" ht="15.75">
      <c r="A62" s="6" t="s">
        <v>56</v>
      </c>
      <c r="B62" s="6"/>
      <c r="C62" s="6"/>
      <c r="D62" s="6"/>
      <c r="E62" s="6"/>
      <c r="F62" s="6"/>
      <c r="G62" s="6"/>
      <c r="H62" s="6"/>
      <c r="I62" s="6"/>
    </row>
    <row r="64" spans="1:9" ht="15.75" thickBot="1">
      <c r="A64" s="7" t="s">
        <v>57</v>
      </c>
      <c r="B64" s="9" t="s">
        <v>276</v>
      </c>
      <c r="C64" s="9"/>
      <c r="D64" s="9" t="s">
        <v>58</v>
      </c>
      <c r="E64" s="9"/>
      <c r="F64" s="9"/>
      <c r="G64" s="9"/>
      <c r="H64" s="9"/>
      <c r="I64" s="9"/>
    </row>
    <row r="66" spans="1:9" ht="13.5" thickBot="1">
      <c r="A66" s="8" t="s">
        <v>59</v>
      </c>
      <c r="B66" s="33">
        <f>+B$28</f>
        <v>1</v>
      </c>
      <c r="C66" s="33">
        <f aca="true" t="shared" si="6" ref="C66:I66">+C$28</f>
        <v>2</v>
      </c>
      <c r="D66" s="33">
        <f t="shared" si="6"/>
        <v>3</v>
      </c>
      <c r="E66" s="33">
        <f t="shared" si="6"/>
        <v>4</v>
      </c>
      <c r="F66" s="33">
        <f t="shared" si="6"/>
        <v>5</v>
      </c>
      <c r="G66" s="33">
        <f t="shared" si="6"/>
        <v>6</v>
      </c>
      <c r="H66" s="33">
        <f t="shared" si="6"/>
        <v>7</v>
      </c>
      <c r="I66" s="33">
        <f t="shared" si="6"/>
        <v>8</v>
      </c>
    </row>
    <row r="68" spans="1:9" ht="13.5" thickBot="1">
      <c r="A68" s="8" t="s">
        <v>277</v>
      </c>
      <c r="B68" s="8"/>
      <c r="C68" s="11">
        <f aca="true" t="shared" si="7" ref="C68:I68">+C$30</f>
        <v>0</v>
      </c>
      <c r="D68" s="11">
        <f t="shared" si="7"/>
        <v>0</v>
      </c>
      <c r="E68" s="11">
        <f t="shared" si="7"/>
        <v>0</v>
      </c>
      <c r="F68" s="11">
        <f t="shared" si="7"/>
        <v>0</v>
      </c>
      <c r="G68" s="11">
        <f t="shared" si="7"/>
        <v>0</v>
      </c>
      <c r="H68" s="11">
        <f t="shared" si="7"/>
        <v>0</v>
      </c>
      <c r="I68" s="11">
        <f t="shared" si="7"/>
        <v>0</v>
      </c>
    </row>
    <row r="70" spans="1:9" ht="12.75">
      <c r="A70" t="s">
        <v>283</v>
      </c>
      <c r="B70" s="5"/>
      <c r="C70" s="5"/>
      <c r="D70" s="12"/>
      <c r="E70" s="12"/>
      <c r="F70" s="12"/>
      <c r="G70" s="12"/>
      <c r="H70" s="12"/>
      <c r="I70" s="12"/>
    </row>
    <row r="71" spans="2:9" ht="12.75">
      <c r="B71" s="5"/>
      <c r="C71" s="5"/>
      <c r="D71" s="36"/>
      <c r="E71" s="36"/>
      <c r="F71" s="36"/>
      <c r="G71" s="36"/>
      <c r="H71" s="36"/>
      <c r="I71" s="36"/>
    </row>
    <row r="72" spans="1:12" ht="12.75">
      <c r="A72" t="s">
        <v>78</v>
      </c>
      <c r="B72" s="5"/>
      <c r="C72" s="5"/>
      <c r="D72" s="36"/>
      <c r="E72" s="36"/>
      <c r="F72" s="36"/>
      <c r="G72" s="36"/>
      <c r="H72" s="36"/>
      <c r="I72" s="36"/>
      <c r="L72" s="12"/>
    </row>
    <row r="73" spans="1:9" ht="13.5" thickBot="1">
      <c r="A73" s="8"/>
      <c r="B73" s="10"/>
      <c r="C73" s="10"/>
      <c r="D73" s="10"/>
      <c r="E73" s="10"/>
      <c r="F73" s="10"/>
      <c r="G73" s="10"/>
      <c r="H73" s="10"/>
      <c r="I73" s="10"/>
    </row>
    <row r="74" spans="2:9" ht="12.75">
      <c r="B74" s="5"/>
      <c r="C74" s="5"/>
      <c r="D74" s="5"/>
      <c r="E74" s="5"/>
      <c r="F74" s="5"/>
      <c r="G74" s="5"/>
      <c r="H74" s="5"/>
      <c r="I74" s="5"/>
    </row>
    <row r="76" spans="1:9" ht="15.75">
      <c r="A76" s="6" t="s">
        <v>79</v>
      </c>
      <c r="B76" s="6"/>
      <c r="C76" s="6"/>
      <c r="D76" s="6"/>
      <c r="E76" s="6"/>
      <c r="F76" s="6"/>
      <c r="G76" s="6"/>
      <c r="H76" s="6"/>
      <c r="I76" s="6"/>
    </row>
    <row r="77" spans="1:9" ht="15.75">
      <c r="A77" s="6" t="s">
        <v>80</v>
      </c>
      <c r="B77" s="6"/>
      <c r="C77" s="6"/>
      <c r="D77" s="6"/>
      <c r="E77" s="6"/>
      <c r="F77" s="6"/>
      <c r="G77" s="6"/>
      <c r="H77" s="6"/>
      <c r="I77" s="6"/>
    </row>
    <row r="78" spans="1:9" ht="16.5" thickBot="1">
      <c r="A78" s="6" t="s">
        <v>56</v>
      </c>
      <c r="B78" s="6"/>
      <c r="C78" s="6"/>
      <c r="D78" s="6"/>
      <c r="E78" s="6"/>
      <c r="F78" s="6"/>
      <c r="G78" s="6"/>
      <c r="H78" s="6"/>
      <c r="I78" s="6"/>
    </row>
    <row r="79" spans="1:9" ht="12.75">
      <c r="A79" s="24"/>
      <c r="B79" s="24"/>
      <c r="C79" s="24"/>
      <c r="D79" s="24"/>
      <c r="E79" s="24"/>
      <c r="F79" s="24"/>
      <c r="G79" s="24"/>
      <c r="H79" s="24"/>
      <c r="I79" s="24"/>
    </row>
    <row r="80" spans="1:9" ht="15.75" thickBot="1">
      <c r="A80" s="7" t="s">
        <v>57</v>
      </c>
      <c r="B80" s="9" t="s">
        <v>276</v>
      </c>
      <c r="C80" s="9"/>
      <c r="D80" s="9" t="s">
        <v>58</v>
      </c>
      <c r="E80" s="9"/>
      <c r="F80" s="9"/>
      <c r="G80" s="9"/>
      <c r="H80" s="9"/>
      <c r="I80" s="9"/>
    </row>
    <row r="82" spans="1:9" ht="13.5" thickBot="1">
      <c r="A82" s="8" t="s">
        <v>59</v>
      </c>
      <c r="B82" s="33">
        <f>+B$28</f>
        <v>1</v>
      </c>
      <c r="C82" s="33">
        <f aca="true" t="shared" si="8" ref="C82:I82">+C$28</f>
        <v>2</v>
      </c>
      <c r="D82" s="33">
        <f t="shared" si="8"/>
        <v>3</v>
      </c>
      <c r="E82" s="33">
        <f t="shared" si="8"/>
        <v>4</v>
      </c>
      <c r="F82" s="33">
        <f t="shared" si="8"/>
        <v>5</v>
      </c>
      <c r="G82" s="33">
        <f t="shared" si="8"/>
        <v>6</v>
      </c>
      <c r="H82" s="33">
        <f t="shared" si="8"/>
        <v>7</v>
      </c>
      <c r="I82" s="33">
        <f t="shared" si="8"/>
        <v>8</v>
      </c>
    </row>
    <row r="84" spans="1:9" ht="13.5" thickBot="1">
      <c r="A84" s="8" t="s">
        <v>277</v>
      </c>
      <c r="B84" s="8"/>
      <c r="C84" s="11">
        <f aca="true" t="shared" si="9" ref="C84:I84">+C$30</f>
        <v>0</v>
      </c>
      <c r="D84" s="11">
        <f t="shared" si="9"/>
        <v>0</v>
      </c>
      <c r="E84" s="11">
        <f t="shared" si="9"/>
        <v>0</v>
      </c>
      <c r="F84" s="11">
        <f t="shared" si="9"/>
        <v>0</v>
      </c>
      <c r="G84" s="11">
        <f t="shared" si="9"/>
        <v>0</v>
      </c>
      <c r="H84" s="11">
        <f t="shared" si="9"/>
        <v>0</v>
      </c>
      <c r="I84" s="11">
        <f t="shared" si="9"/>
        <v>0</v>
      </c>
    </row>
    <row r="86" spans="1:9" ht="12.75">
      <c r="A86" s="1" t="s">
        <v>81</v>
      </c>
      <c r="B86" s="5"/>
      <c r="C86" s="5"/>
      <c r="D86" s="5"/>
      <c r="E86" s="5"/>
      <c r="F86" s="5"/>
      <c r="G86" s="5"/>
      <c r="H86" s="5"/>
      <c r="I86" s="5"/>
    </row>
    <row r="87" spans="2:9" ht="12.75">
      <c r="B87" s="5"/>
      <c r="C87" s="5"/>
      <c r="D87" s="5"/>
      <c r="E87" s="5"/>
      <c r="F87" s="5"/>
      <c r="G87" s="5"/>
      <c r="H87" s="5"/>
      <c r="I87" s="5"/>
    </row>
    <row r="88" spans="1:9" ht="12.75">
      <c r="A88" t="s">
        <v>82</v>
      </c>
      <c r="B88" s="5"/>
      <c r="C88" s="5"/>
      <c r="D88" s="5"/>
      <c r="E88" s="5"/>
      <c r="F88" s="5"/>
      <c r="G88" s="5"/>
      <c r="H88" s="5"/>
      <c r="I88" s="5"/>
    </row>
    <row r="89" spans="1:9" ht="13.5" thickBot="1">
      <c r="A89" s="8"/>
      <c r="B89" s="10"/>
      <c r="C89" s="10"/>
      <c r="D89" s="10"/>
      <c r="E89" s="10"/>
      <c r="F89" s="10"/>
      <c r="G89" s="10"/>
      <c r="H89" s="10"/>
      <c r="I89" s="10"/>
    </row>
    <row r="91" spans="1:9" ht="12.75">
      <c r="A91" t="s">
        <v>83</v>
      </c>
      <c r="C91" s="5">
        <f>+C86*C88/1000</f>
        <v>0</v>
      </c>
      <c r="D91" s="12">
        <f aca="true" t="shared" si="10" ref="D91:I91">+D86*D88/1000</f>
        <v>0</v>
      </c>
      <c r="E91" s="12">
        <f t="shared" si="10"/>
        <v>0</v>
      </c>
      <c r="F91" s="12">
        <f t="shared" si="10"/>
        <v>0</v>
      </c>
      <c r="G91" s="12">
        <f>+G86*G88/1000</f>
        <v>0</v>
      </c>
      <c r="H91" s="12">
        <f t="shared" si="10"/>
        <v>0</v>
      </c>
      <c r="I91" s="12">
        <f t="shared" si="10"/>
        <v>0</v>
      </c>
    </row>
    <row r="92" spans="1:9" ht="13.5" thickBot="1">
      <c r="A92" s="8"/>
      <c r="B92" s="10"/>
      <c r="C92" s="10"/>
      <c r="D92" s="10"/>
      <c r="E92" s="10"/>
      <c r="F92" s="10"/>
      <c r="G92" s="10"/>
      <c r="H92" s="10"/>
      <c r="I92" s="10"/>
    </row>
    <row r="95" spans="1:9" ht="15.75">
      <c r="A95" s="6" t="s">
        <v>84</v>
      </c>
      <c r="B95" s="6"/>
      <c r="C95" s="6"/>
      <c r="D95" s="6"/>
      <c r="E95" s="6"/>
      <c r="F95" s="6"/>
      <c r="G95" s="6"/>
      <c r="H95" s="6"/>
      <c r="I95" s="6"/>
    </row>
    <row r="96" spans="1:9" ht="15.75">
      <c r="A96" s="6" t="s">
        <v>85</v>
      </c>
      <c r="B96" s="6"/>
      <c r="C96" s="6"/>
      <c r="D96" s="6"/>
      <c r="E96" s="6"/>
      <c r="F96" s="6"/>
      <c r="G96" s="6"/>
      <c r="H96" s="6"/>
      <c r="I96" s="6"/>
    </row>
    <row r="97" spans="1:9" ht="16.5" thickBot="1">
      <c r="A97" s="6" t="s">
        <v>56</v>
      </c>
      <c r="B97" s="6"/>
      <c r="C97" s="6"/>
      <c r="D97" s="6"/>
      <c r="E97" s="6"/>
      <c r="F97" s="6"/>
      <c r="G97" s="6"/>
      <c r="H97" s="6"/>
      <c r="I97" s="6"/>
    </row>
    <row r="98" spans="1:9" ht="12.75">
      <c r="A98" s="24"/>
      <c r="B98" s="24"/>
      <c r="C98" s="24"/>
      <c r="D98" s="24"/>
      <c r="E98" s="24"/>
      <c r="F98" s="24"/>
      <c r="G98" s="24"/>
      <c r="H98" s="24"/>
      <c r="I98" s="24"/>
    </row>
    <row r="99" spans="1:9" ht="15.75" thickBot="1">
      <c r="A99" s="7" t="s">
        <v>57</v>
      </c>
      <c r="B99" s="9" t="s">
        <v>276</v>
      </c>
      <c r="C99" s="9"/>
      <c r="D99" s="9" t="s">
        <v>58</v>
      </c>
      <c r="E99" s="9"/>
      <c r="F99" s="9"/>
      <c r="G99" s="9"/>
      <c r="H99" s="9"/>
      <c r="I99" s="9"/>
    </row>
    <row r="101" spans="1:9" ht="13.5" thickBot="1">
      <c r="A101" s="8" t="s">
        <v>59</v>
      </c>
      <c r="B101" s="33">
        <f>+B$28</f>
        <v>1</v>
      </c>
      <c r="C101" s="33">
        <f aca="true" t="shared" si="11" ref="C101:I101">+C$28</f>
        <v>2</v>
      </c>
      <c r="D101" s="33">
        <f t="shared" si="11"/>
        <v>3</v>
      </c>
      <c r="E101" s="33">
        <f t="shared" si="11"/>
        <v>4</v>
      </c>
      <c r="F101" s="33">
        <f t="shared" si="11"/>
        <v>5</v>
      </c>
      <c r="G101" s="33">
        <f t="shared" si="11"/>
        <v>6</v>
      </c>
      <c r="H101" s="33">
        <f t="shared" si="11"/>
        <v>7</v>
      </c>
      <c r="I101" s="33">
        <f t="shared" si="11"/>
        <v>8</v>
      </c>
    </row>
    <row r="102" spans="2:9" ht="12.75">
      <c r="B102" s="32"/>
      <c r="C102" s="32"/>
      <c r="D102" s="32"/>
      <c r="E102" s="32"/>
      <c r="F102" s="32"/>
      <c r="G102" s="32"/>
      <c r="H102" s="32"/>
      <c r="I102" s="32"/>
    </row>
    <row r="103" spans="1:9" ht="13.5" thickBot="1">
      <c r="A103" s="8" t="s">
        <v>277</v>
      </c>
      <c r="B103" s="8"/>
      <c r="C103" s="11">
        <v>0.62</v>
      </c>
      <c r="D103" s="11">
        <f aca="true" t="shared" si="12" ref="D103:I103">+D$30</f>
        <v>0</v>
      </c>
      <c r="E103" s="11">
        <f t="shared" si="12"/>
        <v>0</v>
      </c>
      <c r="F103" s="11">
        <f t="shared" si="12"/>
        <v>0</v>
      </c>
      <c r="G103" s="11">
        <f t="shared" si="12"/>
        <v>0</v>
      </c>
      <c r="H103" s="11">
        <f t="shared" si="12"/>
        <v>0</v>
      </c>
      <c r="I103" s="11">
        <f t="shared" si="12"/>
        <v>0</v>
      </c>
    </row>
    <row r="105" spans="1:9" ht="12.75">
      <c r="A105" s="1" t="s">
        <v>81</v>
      </c>
      <c r="B105" s="5"/>
      <c r="C105" s="5"/>
      <c r="D105" s="5"/>
      <c r="E105" s="5"/>
      <c r="F105" s="5"/>
      <c r="G105" s="5"/>
      <c r="H105" s="5"/>
      <c r="I105" s="5"/>
    </row>
    <row r="106" spans="2:9" ht="12.75">
      <c r="B106" s="5"/>
      <c r="C106" s="5"/>
      <c r="D106" s="5"/>
      <c r="E106" s="5"/>
      <c r="F106" s="5"/>
      <c r="G106" s="5"/>
      <c r="H106" s="5"/>
      <c r="I106" s="5"/>
    </row>
    <row r="107" spans="1:9" ht="12.75">
      <c r="A107" t="s">
        <v>82</v>
      </c>
      <c r="B107" s="5"/>
      <c r="C107" s="5"/>
      <c r="D107" s="5"/>
      <c r="E107" s="5"/>
      <c r="F107" s="5"/>
      <c r="G107" s="5"/>
      <c r="H107" s="5"/>
      <c r="I107" s="5"/>
    </row>
    <row r="108" spans="1:9" ht="13.5" thickBot="1">
      <c r="A108" s="8"/>
      <c r="B108" s="10"/>
      <c r="C108" s="10"/>
      <c r="D108" s="10"/>
      <c r="E108" s="10"/>
      <c r="F108" s="10"/>
      <c r="G108" s="10"/>
      <c r="H108" s="10"/>
      <c r="I108" s="10"/>
    </row>
    <row r="110" spans="1:9" ht="12.75">
      <c r="A110" t="s">
        <v>83</v>
      </c>
      <c r="C110" s="5">
        <f>+C105*C107/1000</f>
        <v>0</v>
      </c>
      <c r="D110" s="12">
        <f aca="true" t="shared" si="13" ref="D110:I110">+D105*D107/1000</f>
        <v>0</v>
      </c>
      <c r="E110" s="12">
        <f t="shared" si="13"/>
        <v>0</v>
      </c>
      <c r="F110" s="12">
        <f t="shared" si="13"/>
        <v>0</v>
      </c>
      <c r="G110" s="12">
        <f t="shared" si="13"/>
        <v>0</v>
      </c>
      <c r="H110" s="12">
        <f t="shared" si="13"/>
        <v>0</v>
      </c>
      <c r="I110" s="12">
        <f t="shared" si="13"/>
        <v>0</v>
      </c>
    </row>
    <row r="111" spans="1:9" ht="13.5" thickBot="1">
      <c r="A111" s="8"/>
      <c r="B111" s="10"/>
      <c r="C111" s="10"/>
      <c r="D111" s="10"/>
      <c r="E111" s="10"/>
      <c r="F111" s="10"/>
      <c r="G111" s="10"/>
      <c r="H111" s="10"/>
      <c r="I111" s="10"/>
    </row>
    <row r="114" spans="1:9" ht="15.75">
      <c r="A114" s="6" t="s">
        <v>86</v>
      </c>
      <c r="B114" s="6"/>
      <c r="C114" s="6"/>
      <c r="D114" s="6"/>
      <c r="E114" s="6"/>
      <c r="F114" s="6"/>
      <c r="G114" s="6"/>
      <c r="H114" s="6"/>
      <c r="I114" s="6"/>
    </row>
    <row r="115" spans="1:9" ht="15.75">
      <c r="A115" s="6" t="s">
        <v>284</v>
      </c>
      <c r="B115" s="6"/>
      <c r="C115" s="6"/>
      <c r="D115" s="6"/>
      <c r="E115" s="6"/>
      <c r="F115" s="6"/>
      <c r="G115" s="6"/>
      <c r="H115" s="6"/>
      <c r="I115" s="6"/>
    </row>
    <row r="116" spans="1:9" ht="16.5" thickBot="1">
      <c r="A116" s="6" t="s">
        <v>56</v>
      </c>
      <c r="B116" s="6"/>
      <c r="C116" s="6"/>
      <c r="D116" s="6"/>
      <c r="E116" s="6"/>
      <c r="F116" s="6"/>
      <c r="G116" s="6"/>
      <c r="H116" s="6"/>
      <c r="I116" s="6"/>
    </row>
    <row r="117" spans="1:9" ht="12.75">
      <c r="A117" s="24"/>
      <c r="B117" s="24"/>
      <c r="C117" s="24"/>
      <c r="D117" s="24"/>
      <c r="E117" s="24"/>
      <c r="F117" s="24"/>
      <c r="G117" s="24"/>
      <c r="H117" s="24"/>
      <c r="I117" s="24"/>
    </row>
    <row r="118" spans="1:9" ht="15.75" thickBot="1">
      <c r="A118" s="7" t="s">
        <v>57</v>
      </c>
      <c r="B118" s="9" t="s">
        <v>276</v>
      </c>
      <c r="C118" s="9"/>
      <c r="D118" s="9" t="s">
        <v>58</v>
      </c>
      <c r="E118" s="9"/>
      <c r="F118" s="9"/>
      <c r="G118" s="9"/>
      <c r="H118" s="9"/>
      <c r="I118" s="9"/>
    </row>
    <row r="120" spans="1:9" ht="13.5" thickBot="1">
      <c r="A120" s="8" t="s">
        <v>59</v>
      </c>
      <c r="B120" s="33">
        <f>+B$28</f>
        <v>1</v>
      </c>
      <c r="C120" s="33">
        <f aca="true" t="shared" si="14" ref="C120:I120">+C$28</f>
        <v>2</v>
      </c>
      <c r="D120" s="33">
        <f t="shared" si="14"/>
        <v>3</v>
      </c>
      <c r="E120" s="33">
        <f t="shared" si="14"/>
        <v>4</v>
      </c>
      <c r="F120" s="33">
        <f t="shared" si="14"/>
        <v>5</v>
      </c>
      <c r="G120" s="33">
        <f t="shared" si="14"/>
        <v>6</v>
      </c>
      <c r="H120" s="33">
        <f t="shared" si="14"/>
        <v>7</v>
      </c>
      <c r="I120" s="33">
        <f t="shared" si="14"/>
        <v>8</v>
      </c>
    </row>
    <row r="122" spans="1:9" ht="13.5" thickBot="1">
      <c r="A122" s="8" t="s">
        <v>277</v>
      </c>
      <c r="B122" s="8"/>
      <c r="C122" s="11">
        <v>0.62</v>
      </c>
      <c r="D122" s="11">
        <f aca="true" t="shared" si="15" ref="D122:I122">+D$30</f>
        <v>0</v>
      </c>
      <c r="E122" s="11">
        <f t="shared" si="15"/>
        <v>0</v>
      </c>
      <c r="F122" s="11">
        <f t="shared" si="15"/>
        <v>0</v>
      </c>
      <c r="G122" s="11">
        <f t="shared" si="15"/>
        <v>0</v>
      </c>
      <c r="H122" s="11">
        <f t="shared" si="15"/>
        <v>0</v>
      </c>
      <c r="I122" s="11">
        <f t="shared" si="15"/>
        <v>0</v>
      </c>
    </row>
    <row r="124" spans="1:9" ht="12.75">
      <c r="A124" s="1" t="s">
        <v>81</v>
      </c>
      <c r="B124" s="5"/>
      <c r="C124" s="5"/>
      <c r="D124" s="5"/>
      <c r="E124" s="5"/>
      <c r="F124" s="5"/>
      <c r="G124" s="5"/>
      <c r="H124" s="5"/>
      <c r="I124" s="5"/>
    </row>
    <row r="125" spans="2:9" ht="12.75">
      <c r="B125" s="5"/>
      <c r="C125" s="5"/>
      <c r="D125" s="5"/>
      <c r="E125" s="5"/>
      <c r="F125" s="5"/>
      <c r="G125" s="5"/>
      <c r="H125" s="5"/>
      <c r="I125" s="5"/>
    </row>
    <row r="126" spans="1:9" ht="12.75">
      <c r="A126" t="s">
        <v>82</v>
      </c>
      <c r="B126" s="5"/>
      <c r="C126" s="5"/>
      <c r="D126" s="5"/>
      <c r="E126" s="5"/>
      <c r="F126" s="5"/>
      <c r="G126" s="5"/>
      <c r="H126" s="5"/>
      <c r="I126" s="5"/>
    </row>
    <row r="127" spans="1:9" ht="13.5" thickBot="1">
      <c r="A127" s="8"/>
      <c r="B127" s="10"/>
      <c r="C127" s="10"/>
      <c r="D127" s="10"/>
      <c r="E127" s="10"/>
      <c r="F127" s="10"/>
      <c r="G127" s="10"/>
      <c r="H127" s="10"/>
      <c r="I127" s="10"/>
    </row>
    <row r="129" spans="1:9" ht="12.75">
      <c r="A129" t="s">
        <v>83</v>
      </c>
      <c r="C129" s="5">
        <f>+C124*C126/1000</f>
        <v>0</v>
      </c>
      <c r="D129" s="12">
        <f aca="true" t="shared" si="16" ref="D129:I129">+D124*D126/1000</f>
        <v>0</v>
      </c>
      <c r="E129" s="12">
        <f t="shared" si="16"/>
        <v>0</v>
      </c>
      <c r="F129" s="12">
        <f t="shared" si="16"/>
        <v>0</v>
      </c>
      <c r="G129" s="12">
        <f t="shared" si="16"/>
        <v>0</v>
      </c>
      <c r="H129" s="12">
        <f t="shared" si="16"/>
        <v>0</v>
      </c>
      <c r="I129" s="12">
        <f t="shared" si="16"/>
        <v>0</v>
      </c>
    </row>
    <row r="130" spans="1:9" ht="13.5" thickBot="1">
      <c r="A130" s="8"/>
      <c r="B130" s="10"/>
      <c r="C130" s="10"/>
      <c r="D130" s="10"/>
      <c r="E130" s="10"/>
      <c r="F130" s="10"/>
      <c r="G130" s="10"/>
      <c r="H130" s="10"/>
      <c r="I130" s="10"/>
    </row>
    <row r="134" spans="1:9" ht="15.75">
      <c r="A134" s="6" t="s">
        <v>87</v>
      </c>
      <c r="B134" s="6"/>
      <c r="C134" s="6"/>
      <c r="D134" s="6"/>
      <c r="E134" s="6"/>
      <c r="F134" s="6"/>
      <c r="G134" s="6"/>
      <c r="H134" s="6"/>
      <c r="I134" s="6"/>
    </row>
    <row r="135" spans="1:9" ht="15.75">
      <c r="A135" s="6" t="s">
        <v>285</v>
      </c>
      <c r="B135" s="6"/>
      <c r="C135" s="6"/>
      <c r="D135" s="6"/>
      <c r="E135" s="6"/>
      <c r="F135" s="6"/>
      <c r="G135" s="6"/>
      <c r="H135" s="6"/>
      <c r="I135" s="6"/>
    </row>
    <row r="136" spans="1:9" ht="16.5" thickBot="1">
      <c r="A136" s="6" t="s">
        <v>56</v>
      </c>
      <c r="B136" s="6"/>
      <c r="C136" s="6"/>
      <c r="D136" s="6"/>
      <c r="E136" s="6"/>
      <c r="F136" s="6"/>
      <c r="G136" s="6"/>
      <c r="H136" s="6"/>
      <c r="I136" s="6"/>
    </row>
    <row r="137" spans="1:9" ht="12.75">
      <c r="A137" s="24"/>
      <c r="B137" s="24"/>
      <c r="C137" s="24"/>
      <c r="D137" s="24"/>
      <c r="E137" s="24"/>
      <c r="F137" s="24"/>
      <c r="G137" s="24"/>
      <c r="H137" s="24"/>
      <c r="I137" s="24"/>
    </row>
    <row r="138" spans="1:9" ht="15.75" thickBot="1">
      <c r="A138" s="7" t="s">
        <v>57</v>
      </c>
      <c r="B138" s="9" t="s">
        <v>276</v>
      </c>
      <c r="C138" s="9"/>
      <c r="D138" s="9" t="s">
        <v>58</v>
      </c>
      <c r="E138" s="9"/>
      <c r="F138" s="9"/>
      <c r="G138" s="9"/>
      <c r="H138" s="9"/>
      <c r="I138" s="9"/>
    </row>
    <row r="140" spans="1:9" ht="13.5" thickBot="1">
      <c r="A140" s="8" t="s">
        <v>59</v>
      </c>
      <c r="B140" s="33">
        <f>+B$28</f>
        <v>1</v>
      </c>
      <c r="C140" s="33">
        <f aca="true" t="shared" si="17" ref="C140:I140">+C$28</f>
        <v>2</v>
      </c>
      <c r="D140" s="33">
        <f t="shared" si="17"/>
        <v>3</v>
      </c>
      <c r="E140" s="33">
        <f t="shared" si="17"/>
        <v>4</v>
      </c>
      <c r="F140" s="33">
        <f t="shared" si="17"/>
        <v>5</v>
      </c>
      <c r="G140" s="33">
        <f t="shared" si="17"/>
        <v>6</v>
      </c>
      <c r="H140" s="33">
        <f t="shared" si="17"/>
        <v>7</v>
      </c>
      <c r="I140" s="33">
        <f t="shared" si="17"/>
        <v>8</v>
      </c>
    </row>
    <row r="142" spans="1:9" ht="13.5" thickBot="1">
      <c r="A142" s="8" t="s">
        <v>277</v>
      </c>
      <c r="B142" s="8"/>
      <c r="C142" s="11">
        <v>0.62</v>
      </c>
      <c r="D142" s="11">
        <f aca="true" t="shared" si="18" ref="D142:I142">+D$30</f>
        <v>0</v>
      </c>
      <c r="E142" s="11">
        <f t="shared" si="18"/>
        <v>0</v>
      </c>
      <c r="F142" s="11">
        <f t="shared" si="18"/>
        <v>0</v>
      </c>
      <c r="G142" s="11">
        <f t="shared" si="18"/>
        <v>0</v>
      </c>
      <c r="H142" s="11">
        <f t="shared" si="18"/>
        <v>0</v>
      </c>
      <c r="I142" s="11">
        <f t="shared" si="18"/>
        <v>0</v>
      </c>
    </row>
    <row r="144" spans="1:9" ht="12.75">
      <c r="A144" s="2" t="s">
        <v>88</v>
      </c>
      <c r="B144" s="5"/>
      <c r="C144" s="12"/>
      <c r="D144" s="12"/>
      <c r="E144" s="12"/>
      <c r="F144" s="12"/>
      <c r="G144" s="12"/>
      <c r="H144" s="12"/>
      <c r="I144" s="12"/>
    </row>
    <row r="145" spans="2:9" ht="12.75">
      <c r="B145" s="5"/>
      <c r="C145" s="5"/>
      <c r="D145" s="5"/>
      <c r="E145" s="5"/>
      <c r="F145" s="5"/>
      <c r="G145" s="5"/>
      <c r="H145" s="5"/>
      <c r="I145" s="5"/>
    </row>
    <row r="146" spans="1:9" s="19" customFormat="1" ht="12.75">
      <c r="A146" s="21" t="s">
        <v>89</v>
      </c>
      <c r="B146" s="20"/>
      <c r="C146" s="23"/>
      <c r="D146" s="23"/>
      <c r="E146" s="23"/>
      <c r="F146" s="23"/>
      <c r="G146" s="23"/>
      <c r="H146" s="23"/>
      <c r="I146" s="23"/>
    </row>
    <row r="147" spans="2:9" s="19" customFormat="1" ht="12.75">
      <c r="B147" s="20"/>
      <c r="C147" s="20"/>
      <c r="D147" s="20"/>
      <c r="E147" s="20"/>
      <c r="F147" s="20"/>
      <c r="G147" s="20"/>
      <c r="H147" s="20"/>
      <c r="I147" s="20"/>
    </row>
    <row r="148" spans="1:9" s="19" customFormat="1" ht="12.75">
      <c r="A148" s="22" t="s">
        <v>286</v>
      </c>
      <c r="B148" s="20"/>
      <c r="C148" s="23"/>
      <c r="D148" s="23"/>
      <c r="E148" s="23"/>
      <c r="F148" s="23"/>
      <c r="G148" s="23"/>
      <c r="H148" s="23"/>
      <c r="I148" s="23"/>
    </row>
    <row r="149" spans="2:9" ht="12.75">
      <c r="B149" s="5"/>
      <c r="C149" s="5"/>
      <c r="D149" s="5"/>
      <c r="E149" s="5"/>
      <c r="F149" s="5"/>
      <c r="G149" s="5"/>
      <c r="H149" s="5"/>
      <c r="I149" s="5"/>
    </row>
    <row r="150" spans="1:9" ht="12.75">
      <c r="A150" t="s">
        <v>287</v>
      </c>
      <c r="B150" s="5"/>
      <c r="C150" s="23"/>
      <c r="D150" s="23"/>
      <c r="E150" s="23"/>
      <c r="F150" s="23"/>
      <c r="G150" s="23"/>
      <c r="H150" s="23"/>
      <c r="I150" s="23"/>
    </row>
    <row r="151" spans="1:9" ht="13.5" thickBot="1">
      <c r="A151" s="8"/>
      <c r="B151" s="10"/>
      <c r="C151" s="10"/>
      <c r="D151" s="10"/>
      <c r="E151" s="10"/>
      <c r="F151" s="10"/>
      <c r="G151" s="10"/>
      <c r="H151" s="10"/>
      <c r="I151" s="10"/>
    </row>
    <row r="153" spans="1:9" ht="12.75">
      <c r="A153" t="s">
        <v>90</v>
      </c>
      <c r="C153" s="18">
        <f>SUM(C144:C150)</f>
        <v>0</v>
      </c>
      <c r="D153" s="17">
        <f aca="true" t="shared" si="19" ref="D153:I153">SUM(D144:D150)</f>
        <v>0</v>
      </c>
      <c r="E153" s="17">
        <f>SUM(E144:E150)</f>
        <v>0</v>
      </c>
      <c r="F153" s="17">
        <f t="shared" si="19"/>
        <v>0</v>
      </c>
      <c r="G153" s="17">
        <f t="shared" si="19"/>
        <v>0</v>
      </c>
      <c r="H153" s="17">
        <f t="shared" si="19"/>
        <v>0</v>
      </c>
      <c r="I153" s="17">
        <f t="shared" si="19"/>
        <v>0</v>
      </c>
    </row>
    <row r="154" spans="1:9" ht="13.5" thickBot="1">
      <c r="A154" s="8"/>
      <c r="B154" s="10"/>
      <c r="C154" s="10"/>
      <c r="D154" s="10"/>
      <c r="E154" s="10"/>
      <c r="F154" s="10"/>
      <c r="G154" s="10"/>
      <c r="H154" s="10"/>
      <c r="I154" s="10"/>
    </row>
    <row r="156" spans="1:9" ht="12.75">
      <c r="A156" t="s">
        <v>288</v>
      </c>
      <c r="C156" s="17"/>
      <c r="D156" s="17"/>
      <c r="E156" s="17"/>
      <c r="F156" s="17"/>
      <c r="G156" s="17"/>
      <c r="H156" s="17"/>
      <c r="I156" s="17"/>
    </row>
    <row r="157" spans="3:9" ht="12.75">
      <c r="C157" s="17"/>
      <c r="D157" s="17"/>
      <c r="E157" s="17"/>
      <c r="F157" s="17"/>
      <c r="G157" s="17"/>
      <c r="H157" s="17"/>
      <c r="I157" s="17"/>
    </row>
    <row r="158" spans="1:9" ht="12.75">
      <c r="A158" s="1" t="s">
        <v>91</v>
      </c>
      <c r="C158" s="17"/>
      <c r="D158" s="17"/>
      <c r="E158" s="17"/>
      <c r="F158" s="17"/>
      <c r="G158" s="17"/>
      <c r="H158" s="17"/>
      <c r="I158" s="17"/>
    </row>
    <row r="159" spans="3:9" ht="12.75">
      <c r="C159" s="17"/>
      <c r="D159" s="17"/>
      <c r="E159" s="17"/>
      <c r="F159" s="17"/>
      <c r="G159" s="17"/>
      <c r="H159" s="17"/>
      <c r="I159" s="17"/>
    </row>
    <row r="160" spans="1:9" ht="12.75">
      <c r="A160" s="2" t="s">
        <v>289</v>
      </c>
      <c r="C160" s="17"/>
      <c r="D160" s="17"/>
      <c r="E160" s="17"/>
      <c r="F160" s="17"/>
      <c r="G160" s="17"/>
      <c r="H160" s="17"/>
      <c r="I160" s="17"/>
    </row>
    <row r="161" spans="3:9" ht="12.75">
      <c r="C161" s="17"/>
      <c r="D161" s="17"/>
      <c r="E161" s="17"/>
      <c r="F161" s="17"/>
      <c r="G161" s="17"/>
      <c r="H161" s="17"/>
      <c r="I161" s="17"/>
    </row>
    <row r="162" spans="1:9" ht="12.75">
      <c r="A162" t="s">
        <v>281</v>
      </c>
      <c r="C162" s="17"/>
      <c r="D162" s="17"/>
      <c r="E162" s="17"/>
      <c r="F162" s="17"/>
      <c r="G162" s="17"/>
      <c r="H162" s="17"/>
      <c r="I162" s="17"/>
    </row>
    <row r="163" spans="1:9" ht="13.5" thickBot="1">
      <c r="A163" s="8"/>
      <c r="B163" s="10"/>
      <c r="C163" s="10"/>
      <c r="D163" s="10"/>
      <c r="E163" s="10"/>
      <c r="F163" s="10"/>
      <c r="G163" s="10"/>
      <c r="H163" s="10"/>
      <c r="I163" s="10"/>
    </row>
    <row r="165" spans="1:9" ht="12.75">
      <c r="A165" s="1" t="s">
        <v>92</v>
      </c>
      <c r="C165" s="18">
        <f>SUM(C156:C162)</f>
        <v>0</v>
      </c>
      <c r="D165" s="17">
        <f aca="true" t="shared" si="20" ref="D165:I165">SUM(D156:D162)</f>
        <v>0</v>
      </c>
      <c r="E165" s="17">
        <f t="shared" si="20"/>
        <v>0</v>
      </c>
      <c r="F165" s="17">
        <f t="shared" si="20"/>
        <v>0</v>
      </c>
      <c r="G165" s="17">
        <f t="shared" si="20"/>
        <v>0</v>
      </c>
      <c r="H165" s="17">
        <f t="shared" si="20"/>
        <v>0</v>
      </c>
      <c r="I165" s="17">
        <f t="shared" si="20"/>
        <v>0</v>
      </c>
    </row>
    <row r="166" spans="1:9" ht="13.5" thickBot="1">
      <c r="A166" s="8"/>
      <c r="B166" s="10"/>
      <c r="C166" s="10"/>
      <c r="D166" s="10"/>
      <c r="E166" s="10"/>
      <c r="F166" s="10"/>
      <c r="G166" s="10"/>
      <c r="H166" s="10"/>
      <c r="I166" s="10"/>
    </row>
    <row r="168" spans="1:9" ht="12.75">
      <c r="A168" s="1" t="s">
        <v>93</v>
      </c>
      <c r="C168" s="18"/>
      <c r="D168" s="18"/>
      <c r="E168" s="18"/>
      <c r="F168" s="18"/>
      <c r="G168" s="18"/>
      <c r="H168" s="18"/>
      <c r="I168" s="18"/>
    </row>
    <row r="170" spans="1:9" ht="12.75">
      <c r="A170" s="2" t="s">
        <v>290</v>
      </c>
      <c r="C170" s="12"/>
      <c r="D170" s="12"/>
      <c r="E170" s="12"/>
      <c r="F170" s="12"/>
      <c r="G170" s="12"/>
      <c r="H170" s="12"/>
      <c r="I170" s="12"/>
    </row>
    <row r="171" spans="1:9" ht="13.5" thickBot="1">
      <c r="A171" s="8"/>
      <c r="B171" s="10"/>
      <c r="C171" s="10"/>
      <c r="D171" s="10"/>
      <c r="E171" s="10"/>
      <c r="F171" s="10"/>
      <c r="G171" s="10"/>
      <c r="H171" s="10"/>
      <c r="I171" s="10"/>
    </row>
    <row r="173" ht="12.75">
      <c r="A173" t="s">
        <v>94</v>
      </c>
    </row>
    <row r="174" spans="1:9" ht="13.5" thickBot="1">
      <c r="A174" s="8" t="s">
        <v>291</v>
      </c>
      <c r="B174" s="10"/>
      <c r="C174" s="16">
        <f>+C168+C170</f>
        <v>0</v>
      </c>
      <c r="D174" s="16">
        <f aca="true" t="shared" si="21" ref="D174:I174">+D168+D170</f>
        <v>0</v>
      </c>
      <c r="E174" s="16">
        <f t="shared" si="21"/>
        <v>0</v>
      </c>
      <c r="F174" s="16">
        <f t="shared" si="21"/>
        <v>0</v>
      </c>
      <c r="G174" s="16">
        <f t="shared" si="21"/>
        <v>0</v>
      </c>
      <c r="H174" s="16">
        <f t="shared" si="21"/>
        <v>0</v>
      </c>
      <c r="I174" s="16">
        <f t="shared" si="21"/>
        <v>0</v>
      </c>
    </row>
    <row r="178" spans="1:11" ht="15.75">
      <c r="A178" s="6" t="s">
        <v>95</v>
      </c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5.75">
      <c r="A179" s="6" t="s">
        <v>99</v>
      </c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6.5" thickBot="1">
      <c r="A180" s="6" t="s">
        <v>56</v>
      </c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2.75">
      <c r="A181" s="24"/>
      <c r="B181" s="28" t="s">
        <v>292</v>
      </c>
      <c r="C181" s="28" t="s">
        <v>97</v>
      </c>
      <c r="D181" s="24"/>
      <c r="E181" s="24"/>
      <c r="F181" s="24"/>
      <c r="G181" s="24"/>
      <c r="H181" s="24"/>
      <c r="I181" s="24"/>
      <c r="J181" s="24"/>
      <c r="K181" s="24"/>
    </row>
    <row r="182" spans="2:11" ht="16.5" thickBot="1">
      <c r="B182" s="29" t="s">
        <v>96</v>
      </c>
      <c r="C182" s="29" t="s">
        <v>293</v>
      </c>
      <c r="D182" s="6" t="s">
        <v>59</v>
      </c>
      <c r="E182" s="6"/>
      <c r="F182" s="6"/>
      <c r="G182" s="6"/>
      <c r="H182" s="6"/>
      <c r="I182" s="6"/>
      <c r="J182" s="6"/>
      <c r="K182" s="6"/>
    </row>
    <row r="183" spans="4:11" ht="12.75">
      <c r="D183" s="24"/>
      <c r="E183" s="24"/>
      <c r="F183" s="24"/>
      <c r="G183" s="24"/>
      <c r="H183" s="24"/>
      <c r="I183" s="24"/>
      <c r="J183" s="24"/>
      <c r="K183" s="24"/>
    </row>
    <row r="184" spans="4:11" ht="12.75">
      <c r="D184" s="14">
        <f aca="true" t="shared" si="22" ref="D184:K184">+B$28</f>
        <v>1</v>
      </c>
      <c r="E184" s="14">
        <f t="shared" si="22"/>
        <v>2</v>
      </c>
      <c r="F184" s="14">
        <f t="shared" si="22"/>
        <v>3</v>
      </c>
      <c r="G184" s="14">
        <f t="shared" si="22"/>
        <v>4</v>
      </c>
      <c r="H184" s="14">
        <f t="shared" si="22"/>
        <v>5</v>
      </c>
      <c r="I184" s="14">
        <f t="shared" si="22"/>
        <v>6</v>
      </c>
      <c r="J184" s="14">
        <f t="shared" si="22"/>
        <v>7</v>
      </c>
      <c r="K184" s="14">
        <f t="shared" si="22"/>
        <v>8</v>
      </c>
    </row>
    <row r="185" spans="1:11" ht="13.5" thickBot="1">
      <c r="A185" s="8"/>
      <c r="B185" s="8"/>
      <c r="C185" s="8"/>
      <c r="D185" s="8"/>
      <c r="E185" s="8"/>
      <c r="F185" s="11"/>
      <c r="G185" s="11"/>
      <c r="H185" s="11"/>
      <c r="I185" s="11"/>
      <c r="J185" s="11"/>
      <c r="K185" s="11"/>
    </row>
    <row r="187" spans="1:11" ht="12.75">
      <c r="A187" s="2" t="s">
        <v>88</v>
      </c>
      <c r="B187">
        <f>+'VARIABLES DEL PROYECTO'!B42</f>
        <v>0</v>
      </c>
      <c r="C187">
        <f>IF(B187=0,0,(360/B187))</f>
        <v>0</v>
      </c>
      <c r="D187" s="5"/>
      <c r="E187" s="12"/>
      <c r="F187" s="12"/>
      <c r="G187" s="12"/>
      <c r="H187" s="12"/>
      <c r="I187" s="12"/>
      <c r="J187" s="12"/>
      <c r="K187" s="12"/>
    </row>
    <row r="188" spans="4:11" ht="12.75">
      <c r="D188" s="5"/>
      <c r="E188" s="12"/>
      <c r="F188" s="5"/>
      <c r="G188" s="5"/>
      <c r="H188" s="5"/>
      <c r="I188" s="5"/>
      <c r="J188" s="5"/>
      <c r="K188" s="5"/>
    </row>
    <row r="189" spans="1:11" ht="12.75">
      <c r="A189" s="21" t="s">
        <v>89</v>
      </c>
      <c r="B189">
        <f>+'VARIABLES DEL PROYECTO'!B43</f>
        <v>15</v>
      </c>
      <c r="C189">
        <f>IF(B189=0,0,(360/B189))</f>
        <v>24</v>
      </c>
      <c r="D189" s="20"/>
      <c r="E189" s="12"/>
      <c r="F189" s="12"/>
      <c r="G189" s="12"/>
      <c r="H189" s="12"/>
      <c r="I189" s="12"/>
      <c r="J189" s="12"/>
      <c r="K189" s="12"/>
    </row>
    <row r="190" spans="1:11" ht="12.75">
      <c r="A190" s="19"/>
      <c r="D190" s="20"/>
      <c r="E190" s="20"/>
      <c r="F190" s="20"/>
      <c r="G190" s="20"/>
      <c r="H190" s="20"/>
      <c r="I190" s="20"/>
      <c r="J190" s="20"/>
      <c r="K190" s="20"/>
    </row>
    <row r="191" spans="1:11" ht="12.75">
      <c r="A191" s="22" t="s">
        <v>286</v>
      </c>
      <c r="B191">
        <f>+'VARIABLES DEL PROYECTO'!B44</f>
        <v>15</v>
      </c>
      <c r="C191">
        <f>IF(B191=0,0,(360/B191))</f>
        <v>24</v>
      </c>
      <c r="D191" s="20"/>
      <c r="E191" s="12"/>
      <c r="F191" s="12"/>
      <c r="G191" s="12"/>
      <c r="H191" s="12"/>
      <c r="I191" s="12"/>
      <c r="J191" s="12"/>
      <c r="K191" s="12"/>
    </row>
    <row r="192" spans="4:11" ht="12.75">
      <c r="D192" s="5"/>
      <c r="E192" s="5"/>
      <c r="F192" s="5"/>
      <c r="G192" s="5"/>
      <c r="H192" s="5"/>
      <c r="I192" s="5"/>
      <c r="J192" s="5"/>
      <c r="K192" s="5"/>
    </row>
    <row r="193" spans="1:11" ht="12.75">
      <c r="A193" s="22" t="s">
        <v>288</v>
      </c>
      <c r="B193">
        <f>+'VARIABLES DEL PROYECTO'!B45</f>
        <v>15</v>
      </c>
      <c r="C193">
        <f>IF(B193=0,0,(360/B193))</f>
        <v>24</v>
      </c>
      <c r="D193" s="5"/>
      <c r="E193" s="12"/>
      <c r="F193" s="12"/>
      <c r="G193" s="12"/>
      <c r="H193" s="12"/>
      <c r="I193" s="12"/>
      <c r="J193" s="12"/>
      <c r="K193" s="12"/>
    </row>
    <row r="194" spans="4:11" s="19" customFormat="1" ht="12.75">
      <c r="D194" s="20"/>
      <c r="E194" s="20"/>
      <c r="F194" s="20"/>
      <c r="G194" s="20"/>
      <c r="H194" s="20"/>
      <c r="I194" s="20"/>
      <c r="J194" s="20"/>
      <c r="K194" s="20"/>
    </row>
    <row r="195" spans="1:11" ht="12.75">
      <c r="A195" s="21" t="s">
        <v>91</v>
      </c>
      <c r="B195">
        <f>+'VARIABLES DEL PROYECTO'!B46</f>
        <v>15</v>
      </c>
      <c r="C195">
        <f>IF(B195=0,0,(360/B195))</f>
        <v>24</v>
      </c>
      <c r="D195" s="5"/>
      <c r="E195" s="12"/>
      <c r="F195" s="12"/>
      <c r="G195" s="12"/>
      <c r="H195" s="12"/>
      <c r="I195" s="12"/>
      <c r="J195" s="12"/>
      <c r="K195" s="12"/>
    </row>
    <row r="196" spans="4:11" s="19" customFormat="1" ht="12.75">
      <c r="D196" s="20"/>
      <c r="E196" s="20"/>
      <c r="F196" s="20"/>
      <c r="G196" s="20"/>
      <c r="H196" s="20"/>
      <c r="I196" s="20"/>
      <c r="J196" s="20"/>
      <c r="K196" s="20"/>
    </row>
    <row r="197" spans="1:11" ht="12.75">
      <c r="A197" s="22" t="s">
        <v>289</v>
      </c>
      <c r="B197">
        <f>+'VARIABLES DEL PROYECTO'!B47</f>
        <v>15</v>
      </c>
      <c r="C197">
        <f>IF(B197=0,0,(360/B197))</f>
        <v>24</v>
      </c>
      <c r="D197" s="5"/>
      <c r="E197" s="12"/>
      <c r="F197" s="12"/>
      <c r="G197" s="12"/>
      <c r="H197" s="12"/>
      <c r="I197" s="12"/>
      <c r="J197" s="12"/>
      <c r="K197" s="12"/>
    </row>
    <row r="198" spans="1:11" ht="13.5" thickBot="1">
      <c r="A198" s="8"/>
      <c r="B198" s="10"/>
      <c r="C198" s="10"/>
      <c r="D198" s="10"/>
      <c r="E198" s="10"/>
      <c r="F198" s="10"/>
      <c r="G198" s="10"/>
      <c r="H198" s="10"/>
      <c r="I198" s="10"/>
      <c r="J198" s="10"/>
      <c r="K198" s="10"/>
    </row>
    <row r="200" spans="1:11" ht="12.75">
      <c r="A200" t="s">
        <v>98</v>
      </c>
      <c r="E200" s="17">
        <f>SUM(E187:E197)</f>
        <v>0</v>
      </c>
      <c r="F200" s="17">
        <f aca="true" t="shared" si="23" ref="F200:K200">SUM(F187:F197)</f>
        <v>0</v>
      </c>
      <c r="G200" s="17">
        <f t="shared" si="23"/>
        <v>0</v>
      </c>
      <c r="H200" s="17">
        <f t="shared" si="23"/>
        <v>0</v>
      </c>
      <c r="I200" s="17">
        <f t="shared" si="23"/>
        <v>0</v>
      </c>
      <c r="J200" s="17">
        <f t="shared" si="23"/>
        <v>0</v>
      </c>
      <c r="K200" s="17">
        <f t="shared" si="23"/>
        <v>0</v>
      </c>
    </row>
    <row r="201" spans="1:11" ht="13.5" thickBot="1">
      <c r="A201" s="8"/>
      <c r="B201" s="10"/>
      <c r="C201" s="10"/>
      <c r="D201" s="10"/>
      <c r="E201" s="10"/>
      <c r="F201" s="10"/>
      <c r="G201" s="10"/>
      <c r="H201" s="10"/>
      <c r="I201" s="10"/>
      <c r="J201" s="10"/>
      <c r="K201" s="10"/>
    </row>
    <row r="206" spans="1:11" ht="15.75">
      <c r="A206" s="6" t="s">
        <v>100</v>
      </c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5.75">
      <c r="A207" s="6" t="s">
        <v>101</v>
      </c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6.5" thickBot="1">
      <c r="A208" s="6" t="s">
        <v>56</v>
      </c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2.75">
      <c r="A209" s="24"/>
      <c r="B209" s="28" t="s">
        <v>292</v>
      </c>
      <c r="C209" s="28" t="s">
        <v>97</v>
      </c>
      <c r="D209" s="24"/>
      <c r="E209" s="24"/>
      <c r="F209" s="24"/>
      <c r="G209" s="24"/>
      <c r="H209" s="24"/>
      <c r="I209" s="24"/>
      <c r="J209" s="24"/>
      <c r="K209" s="24"/>
    </row>
    <row r="210" spans="2:11" ht="16.5" thickBot="1">
      <c r="B210" s="29" t="s">
        <v>96</v>
      </c>
      <c r="C210" s="29" t="s">
        <v>293</v>
      </c>
      <c r="D210" s="6" t="s">
        <v>59</v>
      </c>
      <c r="E210" s="6"/>
      <c r="F210" s="6"/>
      <c r="G210" s="6"/>
      <c r="H210" s="6"/>
      <c r="I210" s="6"/>
      <c r="J210" s="6"/>
      <c r="K210" s="6"/>
    </row>
    <row r="211" spans="4:11" ht="12.75">
      <c r="D211" s="24"/>
      <c r="E211" s="24"/>
      <c r="F211" s="24"/>
      <c r="G211" s="24"/>
      <c r="H211" s="24"/>
      <c r="I211" s="24"/>
      <c r="J211" s="24"/>
      <c r="K211" s="24"/>
    </row>
    <row r="212" spans="4:11" ht="12.75">
      <c r="D212" s="14">
        <f aca="true" t="shared" si="24" ref="D212:K212">+B$28</f>
        <v>1</v>
      </c>
      <c r="E212" s="14">
        <f t="shared" si="24"/>
        <v>2</v>
      </c>
      <c r="F212" s="14">
        <f t="shared" si="24"/>
        <v>3</v>
      </c>
      <c r="G212" s="14">
        <f t="shared" si="24"/>
        <v>4</v>
      </c>
      <c r="H212" s="14">
        <f t="shared" si="24"/>
        <v>5</v>
      </c>
      <c r="I212" s="14">
        <f t="shared" si="24"/>
        <v>6</v>
      </c>
      <c r="J212" s="14">
        <f t="shared" si="24"/>
        <v>7</v>
      </c>
      <c r="K212" s="14">
        <f t="shared" si="24"/>
        <v>8</v>
      </c>
    </row>
    <row r="213" spans="1:11" ht="13.5" thickBot="1">
      <c r="A213" s="8"/>
      <c r="B213" s="8"/>
      <c r="C213" s="8"/>
      <c r="D213" s="8"/>
      <c r="E213" s="8"/>
      <c r="F213" s="11"/>
      <c r="G213" s="11"/>
      <c r="H213" s="11"/>
      <c r="I213" s="11"/>
      <c r="J213" s="11"/>
      <c r="K213" s="11"/>
    </row>
    <row r="215" spans="1:11" ht="12.75">
      <c r="A215" s="2" t="s">
        <v>102</v>
      </c>
      <c r="D215" s="5"/>
      <c r="E215" s="5"/>
      <c r="F215" s="12"/>
      <c r="G215" s="12"/>
      <c r="H215" s="12"/>
      <c r="I215" s="12"/>
      <c r="J215" s="12"/>
      <c r="K215" s="12"/>
    </row>
    <row r="216" spans="4:11" ht="12.75">
      <c r="D216" s="5"/>
      <c r="E216" s="5"/>
      <c r="F216" s="5"/>
      <c r="G216" s="5"/>
      <c r="H216" s="5"/>
      <c r="I216" s="5"/>
      <c r="J216" s="5"/>
      <c r="K216" s="5"/>
    </row>
    <row r="217" spans="1:11" ht="12.75">
      <c r="A217" s="22" t="s">
        <v>103</v>
      </c>
      <c r="D217" s="20"/>
      <c r="E217" s="12"/>
      <c r="F217" s="12"/>
      <c r="G217" s="12"/>
      <c r="H217" s="12"/>
      <c r="I217" s="12"/>
      <c r="J217" s="12"/>
      <c r="K217" s="12"/>
    </row>
    <row r="218" spans="1:11" ht="12.75">
      <c r="A218" s="19" t="s">
        <v>104</v>
      </c>
      <c r="D218" s="20"/>
      <c r="E218" s="20"/>
      <c r="F218" s="20"/>
      <c r="G218" s="20"/>
      <c r="H218" s="20"/>
      <c r="I218" s="20"/>
      <c r="J218" s="20"/>
      <c r="K218" s="20"/>
    </row>
    <row r="219" spans="1:11" ht="12.75">
      <c r="A219" s="22" t="s">
        <v>105</v>
      </c>
      <c r="B219">
        <f>+'VARIABLES DEL PROYECTO'!B48</f>
        <v>30</v>
      </c>
      <c r="C219">
        <f>IF(B219=0,0,(360/B219))</f>
        <v>12</v>
      </c>
      <c r="D219" s="20"/>
      <c r="E219" s="12"/>
      <c r="F219" s="12"/>
      <c r="G219" s="12"/>
      <c r="H219" s="12"/>
      <c r="I219" s="12"/>
      <c r="J219" s="12"/>
      <c r="K219" s="12"/>
    </row>
    <row r="220" spans="1:11" ht="12.75">
      <c r="A220" s="25" t="s">
        <v>106</v>
      </c>
      <c r="D220" s="5"/>
      <c r="E220" s="5"/>
      <c r="F220" s="5"/>
      <c r="G220" s="5"/>
      <c r="H220" s="5"/>
      <c r="I220" s="5"/>
      <c r="J220" s="5"/>
      <c r="K220" s="5"/>
    </row>
    <row r="221" spans="1:11" ht="12.75">
      <c r="A221" s="1" t="s">
        <v>107</v>
      </c>
      <c r="B221">
        <f>+'VARIABLES DEL PROYECTO'!B50</f>
        <v>30</v>
      </c>
      <c r="C221">
        <f>IF(B221=0,0,(360/B221))</f>
        <v>12</v>
      </c>
      <c r="D221" s="5"/>
      <c r="E221" s="12"/>
      <c r="F221" s="12"/>
      <c r="G221" s="12"/>
      <c r="H221" s="12"/>
      <c r="I221" s="12"/>
      <c r="J221" s="12"/>
      <c r="K221" s="12"/>
    </row>
    <row r="222" spans="1:11" ht="12.75">
      <c r="A222" s="19" t="s">
        <v>108</v>
      </c>
      <c r="B222">
        <f>+'VARIABLES DEL PROYECTO'!B51</f>
        <v>9</v>
      </c>
      <c r="C222">
        <f>IF(B222=0,0,(360/B222))</f>
        <v>40</v>
      </c>
      <c r="D222" s="5"/>
      <c r="E222" s="12"/>
      <c r="F222" s="12"/>
      <c r="G222" s="12"/>
      <c r="H222" s="12"/>
      <c r="I222" s="12"/>
      <c r="J222" s="12"/>
      <c r="K222" s="12"/>
    </row>
    <row r="223" spans="1:11" ht="13.5" thickBot="1">
      <c r="A223" s="22" t="s">
        <v>109</v>
      </c>
      <c r="B223">
        <f>+'VARIABLES DEL PROYECTO'!B52</f>
        <v>15</v>
      </c>
      <c r="C223">
        <f>IF(B223=0,0,(360/B223))</f>
        <v>24</v>
      </c>
      <c r="D223" s="5"/>
      <c r="E223" s="16"/>
      <c r="F223" s="16"/>
      <c r="G223" s="16"/>
      <c r="H223" s="16"/>
      <c r="I223" s="16"/>
      <c r="J223" s="16"/>
      <c r="K223" s="16"/>
    </row>
    <row r="224" spans="1:11" ht="12.75">
      <c r="A224" s="19"/>
      <c r="B224" s="19"/>
      <c r="C224" s="19"/>
      <c r="D224" s="20"/>
      <c r="E224" s="20"/>
      <c r="F224" s="20"/>
      <c r="G224" s="20"/>
      <c r="H224" s="20"/>
      <c r="I224" s="20"/>
      <c r="J224" s="20"/>
      <c r="K224" s="20"/>
    </row>
    <row r="225" spans="1:11" ht="13.5" thickBot="1">
      <c r="A225" s="22" t="s">
        <v>110</v>
      </c>
      <c r="D225" s="5"/>
      <c r="E225" s="16">
        <f>+SUM(E217:E223)</f>
        <v>0</v>
      </c>
      <c r="F225" s="16">
        <f aca="true" t="shared" si="25" ref="F225:K225">+SUM(F217:F223)</f>
        <v>0</v>
      </c>
      <c r="G225" s="16">
        <f t="shared" si="25"/>
        <v>0</v>
      </c>
      <c r="H225" s="16">
        <f t="shared" si="25"/>
        <v>0</v>
      </c>
      <c r="I225" s="16">
        <f t="shared" si="25"/>
        <v>0</v>
      </c>
      <c r="J225" s="16">
        <f t="shared" si="25"/>
        <v>0</v>
      </c>
      <c r="K225" s="16">
        <f t="shared" si="25"/>
        <v>0</v>
      </c>
    </row>
    <row r="226" ht="4.5" customHeight="1"/>
    <row r="227" spans="1:11" ht="12.75">
      <c r="A227" t="s">
        <v>111</v>
      </c>
      <c r="E227" s="17">
        <f>+E225</f>
        <v>0</v>
      </c>
      <c r="F227" s="17">
        <f>+F225</f>
        <v>0</v>
      </c>
      <c r="G227" s="17">
        <f>+G225-F225</f>
        <v>0</v>
      </c>
      <c r="H227" s="17">
        <f>+H225-G225</f>
        <v>0</v>
      </c>
      <c r="I227" s="17">
        <f>+I225-H225</f>
        <v>0</v>
      </c>
      <c r="J227" s="17">
        <f>+J225-I225</f>
        <v>0</v>
      </c>
      <c r="K227" s="17">
        <f>+K225-J225</f>
        <v>0</v>
      </c>
    </row>
    <row r="228" spans="1:11" ht="13.5" thickBot="1">
      <c r="A228" s="8"/>
      <c r="B228" s="10"/>
      <c r="C228" s="10"/>
      <c r="D228" s="10"/>
      <c r="E228" s="10"/>
      <c r="F228" s="10"/>
      <c r="G228" s="10"/>
      <c r="H228" s="10"/>
      <c r="I228" s="10"/>
      <c r="J228" s="10"/>
      <c r="K228" s="10"/>
    </row>
    <row r="230" spans="1:11" ht="12.75">
      <c r="A230" s="1" t="s">
        <v>112</v>
      </c>
      <c r="D230" s="5"/>
      <c r="E230" s="5"/>
      <c r="F230" s="12"/>
      <c r="G230" s="12"/>
      <c r="H230" s="12"/>
      <c r="I230" s="12"/>
      <c r="J230" s="12"/>
      <c r="K230" s="12"/>
    </row>
    <row r="231" spans="4:11" ht="12.75">
      <c r="D231" s="5"/>
      <c r="E231" s="5"/>
      <c r="F231" s="5"/>
      <c r="G231" s="5"/>
      <c r="H231" s="5"/>
      <c r="I231" s="5"/>
      <c r="J231" s="5"/>
      <c r="K231" s="5"/>
    </row>
    <row r="232" spans="1:11" ht="12.75">
      <c r="A232" s="21" t="s">
        <v>113</v>
      </c>
      <c r="D232" s="20"/>
      <c r="E232" s="20"/>
      <c r="F232" s="12"/>
      <c r="G232" s="12"/>
      <c r="H232" s="12"/>
      <c r="I232" s="12"/>
      <c r="J232" s="12"/>
      <c r="K232" s="12"/>
    </row>
    <row r="233" spans="1:11" ht="12.75">
      <c r="A233" s="1" t="s">
        <v>107</v>
      </c>
      <c r="B233">
        <f>+'VARIABLES DEL PROYECTO'!B55</f>
        <v>45</v>
      </c>
      <c r="C233">
        <f aca="true" t="shared" si="26" ref="C233:C238">IF(B233=0,0,(360/B233))</f>
        <v>8</v>
      </c>
      <c r="D233" s="20"/>
      <c r="E233" s="12"/>
      <c r="F233" s="12"/>
      <c r="G233" s="12"/>
      <c r="H233" s="12"/>
      <c r="I233" s="12"/>
      <c r="J233" s="12"/>
      <c r="K233" s="12"/>
    </row>
    <row r="234" spans="1:11" ht="12.75">
      <c r="A234" s="21" t="s">
        <v>114</v>
      </c>
      <c r="B234">
        <f>+'VARIABLES DEL PROYECTO'!B56</f>
        <v>0</v>
      </c>
      <c r="C234">
        <f t="shared" si="26"/>
        <v>0</v>
      </c>
      <c r="D234" s="20"/>
      <c r="E234" s="12"/>
      <c r="F234" s="12"/>
      <c r="G234" s="12"/>
      <c r="H234" s="12"/>
      <c r="I234" s="12"/>
      <c r="J234" s="12"/>
      <c r="K234" s="12"/>
    </row>
    <row r="235" spans="1:11" ht="12.75">
      <c r="A235" s="22" t="s">
        <v>294</v>
      </c>
      <c r="B235">
        <f>+'VARIABLES DEL PROYECTO'!B57</f>
        <v>0</v>
      </c>
      <c r="C235">
        <f t="shared" si="26"/>
        <v>0</v>
      </c>
      <c r="D235" s="5"/>
      <c r="E235" s="12"/>
      <c r="F235" s="12"/>
      <c r="G235" s="12"/>
      <c r="H235" s="12"/>
      <c r="I235" s="12"/>
      <c r="J235" s="12"/>
      <c r="K235" s="12"/>
    </row>
    <row r="236" spans="1:11" ht="12.75">
      <c r="A236" s="22" t="s">
        <v>295</v>
      </c>
      <c r="B236">
        <f>+'VARIABLES DEL PROYECTO'!B58</f>
        <v>0</v>
      </c>
      <c r="C236">
        <f t="shared" si="26"/>
        <v>0</v>
      </c>
      <c r="D236" s="5"/>
      <c r="E236" s="12"/>
      <c r="F236" s="12"/>
      <c r="G236" s="12"/>
      <c r="H236" s="12"/>
      <c r="I236" s="12"/>
      <c r="J236" s="12"/>
      <c r="K236" s="12"/>
    </row>
    <row r="237" spans="1:11" ht="12.75">
      <c r="A237" s="21" t="s">
        <v>115</v>
      </c>
      <c r="B237">
        <f>+'VARIABLES DEL PROYECTO'!B59</f>
        <v>0</v>
      </c>
      <c r="C237">
        <f t="shared" si="26"/>
        <v>0</v>
      </c>
      <c r="D237" s="5"/>
      <c r="E237" s="12"/>
      <c r="F237" s="12"/>
      <c r="G237" s="12"/>
      <c r="H237" s="12"/>
      <c r="I237" s="12"/>
      <c r="J237" s="12"/>
      <c r="K237" s="12"/>
    </row>
    <row r="238" spans="1:11" ht="12.75">
      <c r="A238" s="22" t="s">
        <v>296</v>
      </c>
      <c r="B238">
        <f>+'VARIABLES DEL PROYECTO'!B60</f>
        <v>0</v>
      </c>
      <c r="C238">
        <f t="shared" si="26"/>
        <v>0</v>
      </c>
      <c r="D238" s="5"/>
      <c r="E238" s="12"/>
      <c r="F238" s="12"/>
      <c r="G238" s="12"/>
      <c r="H238" s="12"/>
      <c r="I238" s="12"/>
      <c r="J238" s="12"/>
      <c r="K238" s="12"/>
    </row>
    <row r="239" spans="1:11" ht="12.75">
      <c r="A239" s="19"/>
      <c r="B239" s="19"/>
      <c r="C239" s="19"/>
      <c r="D239" s="20"/>
      <c r="E239" s="20"/>
      <c r="F239" s="20"/>
      <c r="G239" s="20"/>
      <c r="H239" s="20"/>
      <c r="I239" s="20"/>
      <c r="J239" s="20"/>
      <c r="K239" s="20"/>
    </row>
    <row r="240" spans="1:11" ht="13.5" thickBot="1">
      <c r="A240" s="21" t="s">
        <v>118</v>
      </c>
      <c r="D240" s="5"/>
      <c r="E240" s="16"/>
      <c r="F240" s="16"/>
      <c r="G240" s="16"/>
      <c r="H240" s="16"/>
      <c r="I240" s="16"/>
      <c r="J240" s="16"/>
      <c r="K240" s="16"/>
    </row>
    <row r="242" spans="1:11" ht="12.75">
      <c r="A242" s="1" t="s">
        <v>119</v>
      </c>
      <c r="E242" s="17">
        <f>+E240</f>
        <v>0</v>
      </c>
      <c r="F242" s="17">
        <f>+F240</f>
        <v>0</v>
      </c>
      <c r="G242" s="17">
        <f>+G240-F240</f>
        <v>0</v>
      </c>
      <c r="H242" s="17">
        <f>+H240-G240</f>
        <v>0</v>
      </c>
      <c r="I242" s="17">
        <f>+I240-H240</f>
        <v>0</v>
      </c>
      <c r="J242" s="17">
        <f>+J240-I240</f>
        <v>0</v>
      </c>
      <c r="K242" s="17">
        <f>+K240-J240</f>
        <v>0</v>
      </c>
    </row>
    <row r="243" spans="5:11" ht="13.5" thickBot="1">
      <c r="E243" s="8"/>
      <c r="F243" s="8"/>
      <c r="G243" s="8"/>
      <c r="H243" s="8"/>
      <c r="I243" s="8"/>
      <c r="J243" s="8"/>
      <c r="K243" s="8"/>
    </row>
    <row r="244" ht="12.75">
      <c r="A244" t="s">
        <v>116</v>
      </c>
    </row>
    <row r="245" spans="1:11" ht="12.75">
      <c r="A245" t="s">
        <v>117</v>
      </c>
      <c r="E245" s="17">
        <f>+E225-E240</f>
        <v>0</v>
      </c>
      <c r="F245" s="17">
        <f aca="true" t="shared" si="27" ref="F245:K245">+F225-F240</f>
        <v>0</v>
      </c>
      <c r="G245" s="17">
        <f t="shared" si="27"/>
        <v>0</v>
      </c>
      <c r="H245" s="17">
        <f t="shared" si="27"/>
        <v>0</v>
      </c>
      <c r="I245" s="17">
        <f t="shared" si="27"/>
        <v>0</v>
      </c>
      <c r="J245" s="17">
        <f t="shared" si="27"/>
        <v>0</v>
      </c>
      <c r="K245" s="17">
        <f t="shared" si="27"/>
        <v>0</v>
      </c>
    </row>
    <row r="247" spans="1:11" ht="12.75">
      <c r="A247" t="s">
        <v>120</v>
      </c>
      <c r="E247" s="17">
        <f>+E245</f>
        <v>0</v>
      </c>
      <c r="F247" s="17">
        <f>+F245</f>
        <v>0</v>
      </c>
      <c r="G247" s="17">
        <f>+G245-F245</f>
        <v>0</v>
      </c>
      <c r="H247" s="17">
        <f>+H245-G245</f>
        <v>0</v>
      </c>
      <c r="I247" s="17">
        <f>+I245-H245</f>
        <v>0</v>
      </c>
      <c r="J247" s="17">
        <f>+J245-I245</f>
        <v>0</v>
      </c>
      <c r="K247" s="17">
        <f>+K245-J245</f>
        <v>0</v>
      </c>
    </row>
    <row r="248" spans="1:11" ht="13.5" thickBot="1">
      <c r="A248" s="8"/>
      <c r="B248" s="10"/>
      <c r="C248" s="10"/>
      <c r="D248" s="10"/>
      <c r="E248" s="10"/>
      <c r="F248" s="10"/>
      <c r="G248" s="10"/>
      <c r="H248" s="10"/>
      <c r="I248" s="10"/>
      <c r="J248" s="10"/>
      <c r="K248" s="10"/>
    </row>
    <row r="251" spans="1:9" ht="15.75">
      <c r="A251" s="6" t="s">
        <v>121</v>
      </c>
      <c r="B251" s="6"/>
      <c r="C251" s="6"/>
      <c r="D251" s="6"/>
      <c r="E251" s="6"/>
      <c r="F251" s="6"/>
      <c r="G251" s="6"/>
      <c r="H251" s="6"/>
      <c r="I251" s="6"/>
    </row>
    <row r="252" spans="1:9" ht="15.75">
      <c r="A252" s="6" t="s">
        <v>122</v>
      </c>
      <c r="B252" s="6"/>
      <c r="C252" s="6"/>
      <c r="D252" s="6"/>
      <c r="E252" s="6"/>
      <c r="F252" s="6"/>
      <c r="G252" s="6"/>
      <c r="H252" s="6"/>
      <c r="I252" s="6"/>
    </row>
    <row r="253" spans="1:9" ht="16.5" thickBot="1">
      <c r="A253" s="6" t="s">
        <v>56</v>
      </c>
      <c r="B253" s="6"/>
      <c r="C253" s="6"/>
      <c r="D253" s="6"/>
      <c r="E253" s="6"/>
      <c r="F253" s="6"/>
      <c r="G253" s="6"/>
      <c r="H253" s="6"/>
      <c r="I253" s="6"/>
    </row>
    <row r="254" spans="1:10" ht="12.75">
      <c r="A254" s="24"/>
      <c r="B254" s="24"/>
      <c r="C254" s="24"/>
      <c r="D254" s="24"/>
      <c r="E254" s="24"/>
      <c r="F254" s="24"/>
      <c r="G254" s="24"/>
      <c r="H254" s="24"/>
      <c r="I254" s="24"/>
      <c r="J254" s="24"/>
    </row>
    <row r="255" spans="1:10" ht="15.75" thickBot="1">
      <c r="A255" s="7" t="s">
        <v>57</v>
      </c>
      <c r="B255" s="9" t="s">
        <v>276</v>
      </c>
      <c r="C255" s="9"/>
      <c r="D255" s="27" t="s">
        <v>131</v>
      </c>
      <c r="E255" s="9" t="s">
        <v>58</v>
      </c>
      <c r="F255" s="9"/>
      <c r="G255" s="9"/>
      <c r="H255" s="9"/>
      <c r="I255" s="9"/>
      <c r="J255" s="9"/>
    </row>
    <row r="256" ht="12.75">
      <c r="D256" s="19" t="s">
        <v>131</v>
      </c>
    </row>
    <row r="257" spans="1:10" ht="13.5" thickBot="1">
      <c r="A257" s="8" t="s">
        <v>59</v>
      </c>
      <c r="B257" s="33">
        <f>+B$28</f>
        <v>1</v>
      </c>
      <c r="C257" s="33">
        <f>+C$28</f>
        <v>2</v>
      </c>
      <c r="D257" s="14" t="s">
        <v>131</v>
      </c>
      <c r="E257" s="33">
        <f aca="true" t="shared" si="28" ref="E257:J257">+D$28</f>
        <v>3</v>
      </c>
      <c r="F257" s="33">
        <f t="shared" si="28"/>
        <v>4</v>
      </c>
      <c r="G257" s="33">
        <f t="shared" si="28"/>
        <v>5</v>
      </c>
      <c r="H257" s="33">
        <f t="shared" si="28"/>
        <v>6</v>
      </c>
      <c r="I257" s="33">
        <f t="shared" si="28"/>
        <v>7</v>
      </c>
      <c r="J257" s="33">
        <f t="shared" si="28"/>
        <v>8</v>
      </c>
    </row>
    <row r="258" ht="12.75">
      <c r="D258" s="19"/>
    </row>
    <row r="259" spans="1:10" ht="13.5" thickBot="1">
      <c r="A259" s="8" t="s">
        <v>277</v>
      </c>
      <c r="B259" s="8"/>
      <c r="C259" s="8"/>
      <c r="D259" s="11"/>
      <c r="E259" s="11">
        <f aca="true" t="shared" si="29" ref="E259:J259">+D$30</f>
        <v>0</v>
      </c>
      <c r="F259" s="11">
        <f t="shared" si="29"/>
        <v>0</v>
      </c>
      <c r="G259" s="11">
        <f t="shared" si="29"/>
        <v>0</v>
      </c>
      <c r="H259" s="11">
        <f t="shared" si="29"/>
        <v>0</v>
      </c>
      <c r="I259" s="11">
        <f t="shared" si="29"/>
        <v>0</v>
      </c>
      <c r="J259" s="11">
        <f t="shared" si="29"/>
        <v>0</v>
      </c>
    </row>
    <row r="261" spans="1:11" ht="12.75">
      <c r="A261" s="21" t="s">
        <v>123</v>
      </c>
      <c r="D261" s="20"/>
      <c r="E261" s="20"/>
      <c r="F261" s="12"/>
      <c r="G261" s="12"/>
      <c r="H261" s="12"/>
      <c r="I261" s="12"/>
      <c r="J261" s="12"/>
      <c r="K261" s="12"/>
    </row>
    <row r="262" spans="1:11" ht="12.75">
      <c r="A262" s="1" t="s">
        <v>124</v>
      </c>
      <c r="D262" s="20"/>
      <c r="E262" s="20"/>
      <c r="F262" s="12"/>
      <c r="G262" s="12"/>
      <c r="H262" s="12"/>
      <c r="I262" s="12"/>
      <c r="J262" s="12"/>
      <c r="K262" s="12"/>
    </row>
    <row r="263" spans="1:11" ht="12.75">
      <c r="A263" s="21" t="s">
        <v>125</v>
      </c>
      <c r="B263" s="17">
        <f>+'VARIABLES DEL PROYECTO'!C9</f>
        <v>0</v>
      </c>
      <c r="C263" s="17"/>
      <c r="D263" s="12"/>
      <c r="E263" s="12"/>
      <c r="F263" s="12"/>
      <c r="G263" s="12"/>
      <c r="H263" s="12"/>
      <c r="I263" s="12"/>
      <c r="J263" s="12"/>
      <c r="K263" s="12"/>
    </row>
    <row r="264" spans="1:11" ht="12.75">
      <c r="A264" s="21" t="s">
        <v>126</v>
      </c>
      <c r="B264" s="17">
        <f>+'VARIABLES DEL PROYECTO'!C10</f>
        <v>0</v>
      </c>
      <c r="C264" s="17">
        <f>+'VARIABLES DEL PROYECTO'!D10</f>
        <v>0</v>
      </c>
      <c r="D264" s="12"/>
      <c r="E264" s="12"/>
      <c r="F264" s="12"/>
      <c r="G264" s="12"/>
      <c r="H264" s="12"/>
      <c r="I264" s="12"/>
      <c r="J264" s="12"/>
      <c r="K264" s="12"/>
    </row>
    <row r="265" spans="1:11" ht="12.75">
      <c r="A265" s="21" t="s">
        <v>127</v>
      </c>
      <c r="B265" s="17"/>
      <c r="C265" s="17">
        <f>+'VARIABLES DEL PROYECTO'!D12</f>
        <v>0</v>
      </c>
      <c r="D265" s="12"/>
      <c r="E265" s="12"/>
      <c r="F265" s="12"/>
      <c r="G265" s="12"/>
      <c r="H265" s="12"/>
      <c r="I265" s="12"/>
      <c r="J265" s="12"/>
      <c r="K265" s="12"/>
    </row>
    <row r="266" spans="1:11" ht="12.75">
      <c r="A266" s="22" t="s">
        <v>297</v>
      </c>
      <c r="B266" s="17"/>
      <c r="C266" s="17">
        <f>+'VARIABLES DEL PROYECTO'!D14</f>
        <v>0</v>
      </c>
      <c r="D266" s="12"/>
      <c r="E266" s="12"/>
      <c r="F266" s="12"/>
      <c r="G266" s="12"/>
      <c r="H266" s="12"/>
      <c r="I266" s="12"/>
      <c r="J266" s="12">
        <f>+'VARIABLES DEL PROYECTO'!J14</f>
        <v>4</v>
      </c>
      <c r="K266" s="12"/>
    </row>
    <row r="267" spans="1:11" ht="12.75">
      <c r="A267" s="21" t="s">
        <v>128</v>
      </c>
      <c r="B267" s="17"/>
      <c r="C267" s="17">
        <f>+'VARIABLES DEL PROYECTO'!D16</f>
        <v>0</v>
      </c>
      <c r="D267" s="12"/>
      <c r="E267" s="12"/>
      <c r="F267" s="12"/>
      <c r="G267" s="12"/>
      <c r="H267" s="12"/>
      <c r="I267" s="12"/>
      <c r="J267" s="12"/>
      <c r="K267" s="12"/>
    </row>
    <row r="268" spans="1:10" ht="12.75">
      <c r="A268" s="21" t="s">
        <v>129</v>
      </c>
      <c r="B268" s="30"/>
      <c r="C268" s="30">
        <f>+'VARIABLES DEL PROYECTO'!D18</f>
        <v>0</v>
      </c>
      <c r="D268" s="12"/>
      <c r="E268" s="12"/>
      <c r="F268" s="12"/>
      <c r="G268" s="12"/>
      <c r="H268" s="20"/>
      <c r="I268" s="20"/>
      <c r="J268" s="20"/>
    </row>
    <row r="269" spans="1:10" ht="13.5" thickBot="1">
      <c r="A269" s="21"/>
      <c r="B269" s="31"/>
      <c r="C269" s="31"/>
      <c r="D269" s="16"/>
      <c r="E269" s="16"/>
      <c r="F269" s="16"/>
      <c r="G269" s="16"/>
      <c r="H269" s="16"/>
      <c r="I269" s="16"/>
      <c r="J269" s="16"/>
    </row>
    <row r="270" spans="1:10" ht="12.75">
      <c r="A270" s="21"/>
      <c r="B270" s="30"/>
      <c r="C270" s="30"/>
      <c r="D270" s="23"/>
      <c r="E270" s="23"/>
      <c r="F270" s="23"/>
      <c r="G270" s="23"/>
      <c r="H270" s="23"/>
      <c r="I270" s="23"/>
      <c r="J270" s="23"/>
    </row>
    <row r="271" spans="1:10" ht="12.75">
      <c r="A271" s="26" t="s">
        <v>130</v>
      </c>
      <c r="B271" s="17">
        <f>SUM(B263:B270)</f>
        <v>0</v>
      </c>
      <c r="C271" s="17">
        <f>SUM(C263:C270)</f>
        <v>0</v>
      </c>
      <c r="D271" s="12"/>
      <c r="E271" s="12"/>
      <c r="F271" s="12"/>
      <c r="G271" s="12"/>
      <c r="H271" s="12"/>
      <c r="I271" s="12"/>
      <c r="J271" s="12">
        <f>SUM(J263:J270)</f>
        <v>4</v>
      </c>
    </row>
    <row r="272" spans="4:10" ht="12.75">
      <c r="D272" s="12"/>
      <c r="E272" s="12"/>
      <c r="F272" s="12"/>
      <c r="G272" s="12"/>
      <c r="H272" s="12"/>
      <c r="I272" s="12"/>
      <c r="J272" s="12"/>
    </row>
    <row r="273" spans="1:10" ht="12.75">
      <c r="A273" s="21" t="s">
        <v>132</v>
      </c>
      <c r="B273" s="17">
        <f>+'VARIABLES DEL PROYECTO'!C22</f>
        <v>0</v>
      </c>
      <c r="C273" s="17">
        <f>+'VARIABLES DEL PROYECTO'!D22</f>
        <v>0</v>
      </c>
      <c r="D273" s="12"/>
      <c r="E273" s="12"/>
      <c r="F273" s="12"/>
      <c r="G273" s="12"/>
      <c r="H273" s="12"/>
      <c r="I273" s="12"/>
      <c r="J273" s="12"/>
    </row>
    <row r="274" spans="4:10" ht="12.75">
      <c r="D274" s="12"/>
      <c r="E274" s="12"/>
      <c r="F274" s="12"/>
      <c r="G274" s="12"/>
      <c r="H274" s="12"/>
      <c r="I274" s="12"/>
      <c r="J274" s="12"/>
    </row>
    <row r="275" spans="1:10" ht="12.75">
      <c r="A275" s="21" t="s">
        <v>133</v>
      </c>
      <c r="D275" s="12"/>
      <c r="E275" s="12"/>
      <c r="F275" s="12"/>
      <c r="G275" s="12"/>
      <c r="H275" s="12"/>
      <c r="I275" s="12"/>
      <c r="J275" s="12"/>
    </row>
    <row r="276" spans="1:10" ht="12.75">
      <c r="A276" t="s">
        <v>134</v>
      </c>
      <c r="B276" s="17">
        <f>+D247</f>
        <v>0</v>
      </c>
      <c r="C276" s="17">
        <f>+E247</f>
        <v>0</v>
      </c>
      <c r="D276" s="12"/>
      <c r="E276" s="12">
        <f aca="true" t="shared" si="30" ref="E276:J276">+F247</f>
        <v>0</v>
      </c>
      <c r="F276" s="12">
        <f t="shared" si="30"/>
        <v>0</v>
      </c>
      <c r="G276" s="12">
        <f t="shared" si="30"/>
        <v>0</v>
      </c>
      <c r="H276" s="12">
        <f t="shared" si="30"/>
        <v>0</v>
      </c>
      <c r="I276" s="12">
        <f t="shared" si="30"/>
        <v>0</v>
      </c>
      <c r="J276" s="12">
        <f t="shared" si="30"/>
        <v>0</v>
      </c>
    </row>
    <row r="277" spans="1:10" ht="13.5" thickBot="1">
      <c r="A277" s="31"/>
      <c r="B277" s="31"/>
      <c r="C277" s="31"/>
      <c r="D277" s="16"/>
      <c r="E277" s="16"/>
      <c r="F277" s="16"/>
      <c r="G277" s="16"/>
      <c r="H277" s="16"/>
      <c r="I277" s="16"/>
      <c r="J277" s="16"/>
    </row>
    <row r="279" spans="1:10" ht="12.75">
      <c r="A279" t="s">
        <v>135</v>
      </c>
      <c r="B279" s="17">
        <f>+B271+B273+B276</f>
        <v>0</v>
      </c>
      <c r="C279" s="17">
        <f aca="true" t="shared" si="31" ref="C279:J279">+C271+C273+C276</f>
        <v>0</v>
      </c>
      <c r="D279" s="17"/>
      <c r="E279" s="17">
        <f t="shared" si="31"/>
        <v>0</v>
      </c>
      <c r="F279" s="17">
        <f t="shared" si="31"/>
        <v>0</v>
      </c>
      <c r="G279" s="17">
        <f t="shared" si="31"/>
        <v>0</v>
      </c>
      <c r="H279" s="17">
        <f t="shared" si="31"/>
        <v>0</v>
      </c>
      <c r="I279" s="17">
        <f t="shared" si="31"/>
        <v>0</v>
      </c>
      <c r="J279" s="17">
        <f t="shared" si="31"/>
        <v>4</v>
      </c>
    </row>
    <row r="280" spans="1:10" ht="13.5" thickBot="1">
      <c r="A280" s="8"/>
      <c r="B280" s="8"/>
      <c r="C280" s="8"/>
      <c r="D280" s="8"/>
      <c r="E280" s="8"/>
      <c r="F280" s="8"/>
      <c r="G280" s="8"/>
      <c r="H280" s="8"/>
      <c r="I280" s="8"/>
      <c r="J280" s="8"/>
    </row>
    <row r="283" spans="1:9" ht="15.75">
      <c r="A283" s="6" t="s">
        <v>136</v>
      </c>
      <c r="B283" s="6"/>
      <c r="C283" s="6"/>
      <c r="D283" s="6"/>
      <c r="E283" s="6"/>
      <c r="F283" s="6"/>
      <c r="G283" s="6"/>
      <c r="H283" s="6"/>
      <c r="I283" s="6"/>
    </row>
    <row r="284" spans="1:9" ht="15.75">
      <c r="A284" s="6" t="s">
        <v>137</v>
      </c>
      <c r="B284" s="6"/>
      <c r="C284" s="6"/>
      <c r="D284" s="6"/>
      <c r="E284" s="6"/>
      <c r="F284" s="6"/>
      <c r="G284" s="6"/>
      <c r="H284" s="6"/>
      <c r="I284" s="6"/>
    </row>
    <row r="285" spans="1:9" ht="16.5" thickBot="1">
      <c r="A285" s="6" t="s">
        <v>56</v>
      </c>
      <c r="B285" s="6"/>
      <c r="C285" s="6"/>
      <c r="D285" s="6"/>
      <c r="E285" s="6"/>
      <c r="F285" s="6"/>
      <c r="G285" s="6"/>
      <c r="H285" s="6"/>
      <c r="I285" s="6"/>
    </row>
    <row r="286" spans="1:10" ht="12.75">
      <c r="A286" s="24"/>
      <c r="B286" s="24"/>
      <c r="C286" s="24"/>
      <c r="D286" s="24"/>
      <c r="E286" s="24"/>
      <c r="F286" s="24"/>
      <c r="G286" s="24"/>
      <c r="H286" s="24"/>
      <c r="I286" s="24"/>
      <c r="J286" s="24"/>
    </row>
    <row r="287" spans="1:10" ht="15.75" thickBot="1">
      <c r="A287" s="7" t="s">
        <v>57</v>
      </c>
      <c r="B287" s="9" t="s">
        <v>276</v>
      </c>
      <c r="C287" s="9"/>
      <c r="D287" s="27" t="s">
        <v>131</v>
      </c>
      <c r="E287" s="9" t="s">
        <v>58</v>
      </c>
      <c r="F287" s="9"/>
      <c r="G287" s="9"/>
      <c r="H287" s="9"/>
      <c r="I287" s="9"/>
      <c r="J287" s="9"/>
    </row>
    <row r="288" ht="12.75">
      <c r="D288" s="19" t="s">
        <v>131</v>
      </c>
    </row>
    <row r="289" spans="1:10" ht="13.5" thickBot="1">
      <c r="A289" s="8" t="s">
        <v>59</v>
      </c>
      <c r="B289" s="33">
        <f>+B$28</f>
        <v>1</v>
      </c>
      <c r="C289" s="33">
        <f>+C$28</f>
        <v>2</v>
      </c>
      <c r="D289" s="14" t="s">
        <v>131</v>
      </c>
      <c r="E289" s="33">
        <f aca="true" t="shared" si="32" ref="E289:J289">+D$28</f>
        <v>3</v>
      </c>
      <c r="F289" s="33">
        <f t="shared" si="32"/>
        <v>4</v>
      </c>
      <c r="G289" s="33">
        <f t="shared" si="32"/>
        <v>5</v>
      </c>
      <c r="H289" s="33">
        <f t="shared" si="32"/>
        <v>6</v>
      </c>
      <c r="I289" s="33">
        <f t="shared" si="32"/>
        <v>7</v>
      </c>
      <c r="J289" s="33">
        <f t="shared" si="32"/>
        <v>8</v>
      </c>
    </row>
    <row r="290" ht="12.75">
      <c r="D290" s="19"/>
    </row>
    <row r="291" spans="1:10" ht="13.5" thickBot="1">
      <c r="A291" s="8" t="s">
        <v>277</v>
      </c>
      <c r="B291" s="8"/>
      <c r="C291" s="8"/>
      <c r="D291" s="11"/>
      <c r="E291" s="11">
        <f aca="true" t="shared" si="33" ref="E291:J291">+D$30</f>
        <v>0</v>
      </c>
      <c r="F291" s="11">
        <f t="shared" si="33"/>
        <v>0</v>
      </c>
      <c r="G291" s="11">
        <f t="shared" si="33"/>
        <v>0</v>
      </c>
      <c r="H291" s="11">
        <f t="shared" si="33"/>
        <v>0</v>
      </c>
      <c r="I291" s="11">
        <f t="shared" si="33"/>
        <v>0</v>
      </c>
      <c r="J291" s="11">
        <f t="shared" si="33"/>
        <v>0</v>
      </c>
    </row>
    <row r="293" spans="1:10" ht="12.75">
      <c r="A293" s="22" t="s">
        <v>138</v>
      </c>
      <c r="B293" s="12">
        <f>+$B$18</f>
        <v>0</v>
      </c>
      <c r="C293" s="12">
        <f>+$C$18</f>
        <v>0</v>
      </c>
      <c r="D293" s="12"/>
      <c r="E293" s="12"/>
      <c r="F293" s="12"/>
      <c r="G293" s="12"/>
      <c r="H293" s="12"/>
      <c r="I293" s="12"/>
      <c r="J293" s="12"/>
    </row>
    <row r="294" spans="1:10" ht="12.75">
      <c r="A294" s="2" t="s">
        <v>142</v>
      </c>
      <c r="B294" s="12">
        <v>0</v>
      </c>
      <c r="C294" s="12">
        <v>0</v>
      </c>
      <c r="D294" s="12"/>
      <c r="E294" s="12"/>
      <c r="F294" s="12"/>
      <c r="G294" s="12"/>
      <c r="H294" s="12"/>
      <c r="I294" s="12"/>
      <c r="J294" s="12"/>
    </row>
    <row r="295" spans="1:10" ht="12.75">
      <c r="A295" s="22" t="s">
        <v>143</v>
      </c>
      <c r="B295" s="12"/>
      <c r="C295" s="12"/>
      <c r="D295" s="12"/>
      <c r="E295" s="12"/>
      <c r="F295" s="12"/>
      <c r="G295" s="12"/>
      <c r="H295" s="12"/>
      <c r="I295" s="12"/>
      <c r="J295" s="12"/>
    </row>
    <row r="296" spans="1:10" ht="12.75">
      <c r="A296" s="22" t="s">
        <v>298</v>
      </c>
      <c r="B296" s="12">
        <f>+B$174</f>
        <v>0</v>
      </c>
      <c r="C296" s="12">
        <f>+C$174</f>
        <v>0</v>
      </c>
      <c r="D296" s="12"/>
      <c r="E296" s="12"/>
      <c r="F296" s="12"/>
      <c r="G296" s="12"/>
      <c r="H296" s="12"/>
      <c r="I296" s="12"/>
      <c r="J296" s="12"/>
    </row>
    <row r="297" spans="1:10" ht="12.75">
      <c r="A297" s="21" t="s">
        <v>144</v>
      </c>
      <c r="B297" s="12">
        <v>0</v>
      </c>
      <c r="C297" s="12">
        <v>0</v>
      </c>
      <c r="D297" s="12"/>
      <c r="E297" s="12"/>
      <c r="F297" s="12"/>
      <c r="G297" s="12"/>
      <c r="H297" s="12"/>
      <c r="I297" s="12"/>
      <c r="J297" s="12"/>
    </row>
    <row r="298" spans="1:10" ht="13.5" thickBot="1">
      <c r="A298" s="21"/>
      <c r="B298" s="31"/>
      <c r="C298" s="31"/>
      <c r="D298" s="16"/>
      <c r="E298" s="16"/>
      <c r="F298" s="16"/>
      <c r="G298" s="16"/>
      <c r="H298" s="16"/>
      <c r="I298" s="16"/>
      <c r="J298" s="16"/>
    </row>
    <row r="299" spans="1:10" ht="12.75">
      <c r="A299" s="21"/>
      <c r="B299" s="30"/>
      <c r="C299" s="30"/>
      <c r="D299" s="23"/>
      <c r="E299" s="23"/>
      <c r="F299" s="23"/>
      <c r="G299" s="23"/>
      <c r="H299" s="23"/>
      <c r="I299" s="23"/>
      <c r="J299" s="23"/>
    </row>
    <row r="300" spans="1:10" ht="12.75">
      <c r="A300" s="26" t="s">
        <v>145</v>
      </c>
      <c r="B300" s="17">
        <f>+B293+B294-B296-B297</f>
        <v>0</v>
      </c>
      <c r="C300" s="17">
        <f>+C293+C294-C296-C297</f>
        <v>0</v>
      </c>
      <c r="D300" s="12"/>
      <c r="E300" s="17">
        <f aca="true" t="shared" si="34" ref="E300:J300">+E293+E294-E296-E297</f>
        <v>0</v>
      </c>
      <c r="F300" s="17">
        <f t="shared" si="34"/>
        <v>0</v>
      </c>
      <c r="G300" s="17">
        <f t="shared" si="34"/>
        <v>0</v>
      </c>
      <c r="H300" s="17">
        <f t="shared" si="34"/>
        <v>0</v>
      </c>
      <c r="I300" s="17">
        <f t="shared" si="34"/>
        <v>0</v>
      </c>
      <c r="J300" s="17">
        <f t="shared" si="34"/>
        <v>0</v>
      </c>
    </row>
    <row r="301" spans="4:10" ht="12.75">
      <c r="D301" s="12"/>
      <c r="E301" s="12"/>
      <c r="F301" s="12"/>
      <c r="G301" s="12"/>
      <c r="H301" s="12"/>
      <c r="I301" s="12"/>
      <c r="J301" s="12"/>
    </row>
    <row r="302" spans="1:10" ht="12.75">
      <c r="A302" s="22" t="s">
        <v>146</v>
      </c>
      <c r="B302" s="17">
        <f>+B300*'VARIABLES DEL PROYECTO'!$B$31</f>
        <v>0</v>
      </c>
      <c r="C302" s="17">
        <f>+C300*'VARIABLES DEL PROYECTO'!$B$31</f>
        <v>0</v>
      </c>
      <c r="D302" s="12"/>
      <c r="E302" s="17">
        <f>+E300*'VARIABLES DEL PROYECTO'!$B$31</f>
        <v>0</v>
      </c>
      <c r="F302" s="17">
        <f>+F300*'VARIABLES DEL PROYECTO'!$B$31</f>
        <v>0</v>
      </c>
      <c r="G302" s="17">
        <f>+G300*'VARIABLES DEL PROYECTO'!$B$31</f>
        <v>0</v>
      </c>
      <c r="H302" s="17">
        <f>+H300*'VARIABLES DEL PROYECTO'!$B$31</f>
        <v>0</v>
      </c>
      <c r="I302" s="17">
        <f>+I300*'VARIABLES DEL PROYECTO'!$B$31</f>
        <v>0</v>
      </c>
      <c r="J302" s="17">
        <f>+J300*'VARIABLES DEL PROYECTO'!$B$31</f>
        <v>0</v>
      </c>
    </row>
    <row r="303" spans="2:10" ht="13.5" thickBot="1">
      <c r="B303" s="31"/>
      <c r="C303" s="31"/>
      <c r="D303" s="16"/>
      <c r="E303" s="16"/>
      <c r="F303" s="16"/>
      <c r="G303" s="16"/>
      <c r="H303" s="16"/>
      <c r="I303" s="16"/>
      <c r="J303" s="16"/>
    </row>
    <row r="304" spans="1:10" ht="12.75">
      <c r="A304" s="21"/>
      <c r="B304" s="30"/>
      <c r="C304" s="30"/>
      <c r="D304" s="23"/>
      <c r="E304" s="23"/>
      <c r="F304" s="23"/>
      <c r="G304" s="23"/>
      <c r="H304" s="23"/>
      <c r="I304" s="23"/>
      <c r="J304" s="23"/>
    </row>
    <row r="305" spans="1:10" ht="12.75">
      <c r="A305" t="s">
        <v>147</v>
      </c>
      <c r="B305" s="17">
        <f>+B300-B302</f>
        <v>0</v>
      </c>
      <c r="C305" s="17">
        <f>+C300-C302</f>
        <v>0</v>
      </c>
      <c r="D305" s="12"/>
      <c r="E305" s="17">
        <f aca="true" t="shared" si="35" ref="E305:J305">+E300-E302</f>
        <v>0</v>
      </c>
      <c r="F305" s="17">
        <f t="shared" si="35"/>
        <v>0</v>
      </c>
      <c r="G305" s="17">
        <f t="shared" si="35"/>
        <v>0</v>
      </c>
      <c r="H305" s="17">
        <f t="shared" si="35"/>
        <v>0</v>
      </c>
      <c r="I305" s="17">
        <f t="shared" si="35"/>
        <v>0</v>
      </c>
      <c r="J305" s="17">
        <f t="shared" si="35"/>
        <v>0</v>
      </c>
    </row>
    <row r="306" spans="2:10" ht="12.75">
      <c r="B306" s="17"/>
      <c r="C306" s="17"/>
      <c r="D306" s="12"/>
      <c r="E306" s="17"/>
      <c r="F306" s="17"/>
      <c r="G306" s="17"/>
      <c r="H306" s="17"/>
      <c r="I306" s="17"/>
      <c r="J306" s="17"/>
    </row>
    <row r="307" spans="1:10" ht="12.75">
      <c r="A307" s="21" t="s">
        <v>148</v>
      </c>
      <c r="B307" s="17">
        <f>+B305*'VARIABLES DEL PROYECTO'!$B$32</f>
        <v>0</v>
      </c>
      <c r="C307" s="17">
        <f>+C305*'VARIABLES DEL PROYECTO'!$B$32</f>
        <v>0</v>
      </c>
      <c r="D307" s="12"/>
      <c r="E307" s="17">
        <f>+E305*'VARIABLES DEL PROYECTO'!$B$32</f>
        <v>0</v>
      </c>
      <c r="F307" s="17">
        <f>+F305*'VARIABLES DEL PROYECTO'!$B$32</f>
        <v>0</v>
      </c>
      <c r="G307" s="17">
        <f>+G305*'VARIABLES DEL PROYECTO'!$B$32</f>
        <v>0</v>
      </c>
      <c r="H307" s="17">
        <f>+H305*'VARIABLES DEL PROYECTO'!$B$32</f>
        <v>0</v>
      </c>
      <c r="I307" s="17">
        <f>+I305*'VARIABLES DEL PROYECTO'!$B$32</f>
        <v>0</v>
      </c>
      <c r="J307" s="17">
        <f>+J305*'VARIABLES DEL PROYECTO'!$B$32</f>
        <v>0</v>
      </c>
    </row>
    <row r="308" spans="2:10" ht="13.5" thickBot="1">
      <c r="B308" s="31"/>
      <c r="C308" s="31"/>
      <c r="D308" s="16"/>
      <c r="E308" s="16"/>
      <c r="F308" s="16"/>
      <c r="G308" s="16"/>
      <c r="H308" s="16"/>
      <c r="I308" s="16"/>
      <c r="J308" s="16"/>
    </row>
    <row r="309" spans="1:10" ht="12.75">
      <c r="A309" s="21"/>
      <c r="B309" s="30"/>
      <c r="C309" s="30"/>
      <c r="D309" s="23"/>
      <c r="E309" s="23"/>
      <c r="F309" s="23"/>
      <c r="G309" s="23"/>
      <c r="H309" s="23"/>
      <c r="I309" s="23"/>
      <c r="J309" s="23"/>
    </row>
    <row r="311" spans="1:10" ht="12.75">
      <c r="A311" t="s">
        <v>149</v>
      </c>
      <c r="B311" s="17">
        <f>+B305-B307</f>
        <v>0</v>
      </c>
      <c r="C311" s="17">
        <f>+C305-C307</f>
        <v>0</v>
      </c>
      <c r="D311" s="17"/>
      <c r="E311" s="17">
        <f aca="true" t="shared" si="36" ref="E311:J311">+E305-E307</f>
        <v>0</v>
      </c>
      <c r="F311" s="17">
        <f t="shared" si="36"/>
        <v>0</v>
      </c>
      <c r="G311" s="17">
        <f t="shared" si="36"/>
        <v>0</v>
      </c>
      <c r="H311" s="17">
        <f t="shared" si="36"/>
        <v>0</v>
      </c>
      <c r="I311" s="17">
        <f t="shared" si="36"/>
        <v>0</v>
      </c>
      <c r="J311" s="17">
        <f t="shared" si="36"/>
        <v>0</v>
      </c>
    </row>
    <row r="312" spans="1:10" ht="12.75">
      <c r="A312" t="s">
        <v>149</v>
      </c>
      <c r="B312" s="17"/>
      <c r="C312" s="17"/>
      <c r="D312" s="17"/>
      <c r="E312" s="17"/>
      <c r="F312" s="17"/>
      <c r="G312" s="17"/>
      <c r="H312" s="17"/>
      <c r="I312" s="17"/>
      <c r="J312" s="17"/>
    </row>
    <row r="313" spans="1:10" ht="12.75">
      <c r="A313" t="s">
        <v>150</v>
      </c>
      <c r="B313" s="17">
        <f>+B311</f>
        <v>0</v>
      </c>
      <c r="C313" s="17">
        <f>+B313+C311</f>
        <v>0</v>
      </c>
      <c r="D313" s="17"/>
      <c r="E313" s="17">
        <f>+C313+E311</f>
        <v>0</v>
      </c>
      <c r="F313" s="17">
        <f>+E313+F311</f>
        <v>0</v>
      </c>
      <c r="G313" s="17">
        <f>+F313+G311</f>
        <v>0</v>
      </c>
      <c r="H313" s="17">
        <f>+G313+H311</f>
        <v>0</v>
      </c>
      <c r="I313" s="17">
        <f>+H313+I311</f>
        <v>0</v>
      </c>
      <c r="J313" s="17">
        <f>+I313+J311</f>
        <v>0</v>
      </c>
    </row>
    <row r="314" spans="1:10" ht="13.5" thickBot="1">
      <c r="A314" s="8"/>
      <c r="B314" s="31"/>
      <c r="C314" s="31"/>
      <c r="D314" s="8"/>
      <c r="E314" s="31"/>
      <c r="F314" s="31"/>
      <c r="G314" s="31"/>
      <c r="H314" s="31"/>
      <c r="I314" s="31"/>
      <c r="J314" s="31"/>
    </row>
    <row r="317" spans="1:9" s="74" customFormat="1" ht="15.75">
      <c r="A317" s="73" t="s">
        <v>140</v>
      </c>
      <c r="B317" s="73"/>
      <c r="C317" s="73"/>
      <c r="D317" s="73"/>
      <c r="E317" s="73"/>
      <c r="F317" s="73"/>
      <c r="G317" s="73"/>
      <c r="H317" s="73"/>
      <c r="I317" s="73"/>
    </row>
    <row r="318" spans="1:9" ht="15.75">
      <c r="A318" s="6" t="s">
        <v>137</v>
      </c>
      <c r="B318" s="6"/>
      <c r="C318" s="6"/>
      <c r="D318" s="6"/>
      <c r="E318" s="6"/>
      <c r="F318" s="6"/>
      <c r="G318" s="6"/>
      <c r="H318" s="6"/>
      <c r="I318" s="6"/>
    </row>
    <row r="319" spans="1:9" ht="15.75">
      <c r="A319" s="6" t="s">
        <v>141</v>
      </c>
      <c r="B319" s="6"/>
      <c r="C319" s="6"/>
      <c r="D319" s="6"/>
      <c r="E319" s="6"/>
      <c r="F319" s="6"/>
      <c r="G319" s="6"/>
      <c r="H319" s="6"/>
      <c r="I319" s="6"/>
    </row>
    <row r="320" spans="1:9" ht="16.5" thickBot="1">
      <c r="A320" s="6" t="s">
        <v>56</v>
      </c>
      <c r="B320" s="6"/>
      <c r="C320" s="6"/>
      <c r="D320" s="6"/>
      <c r="E320" s="6"/>
      <c r="F320" s="6"/>
      <c r="G320" s="6"/>
      <c r="H320" s="6"/>
      <c r="I320" s="6"/>
    </row>
    <row r="321" spans="1:10" ht="12.75">
      <c r="A321" s="24"/>
      <c r="B321" s="24"/>
      <c r="C321" s="24"/>
      <c r="D321" s="24"/>
      <c r="E321" s="24"/>
      <c r="F321" s="24"/>
      <c r="G321" s="24"/>
      <c r="H321" s="24"/>
      <c r="I321" s="24"/>
      <c r="J321" s="24"/>
    </row>
    <row r="322" spans="1:10" ht="15.75" thickBot="1">
      <c r="A322" s="7" t="s">
        <v>57</v>
      </c>
      <c r="B322" s="9" t="s">
        <v>276</v>
      </c>
      <c r="C322" s="9"/>
      <c r="D322" s="27" t="s">
        <v>131</v>
      </c>
      <c r="E322" s="9" t="s">
        <v>58</v>
      </c>
      <c r="F322" s="9"/>
      <c r="G322" s="9"/>
      <c r="H322" s="9"/>
      <c r="I322" s="9"/>
      <c r="J322" s="9"/>
    </row>
    <row r="323" ht="12.75">
      <c r="D323" s="19" t="s">
        <v>131</v>
      </c>
    </row>
    <row r="324" spans="1:10" ht="13.5" thickBot="1">
      <c r="A324" s="8" t="s">
        <v>59</v>
      </c>
      <c r="B324" s="33">
        <f>+B$28</f>
        <v>1</v>
      </c>
      <c r="C324" s="33">
        <f>+C$28</f>
        <v>2</v>
      </c>
      <c r="D324" s="14" t="s">
        <v>131</v>
      </c>
      <c r="E324" s="33">
        <f aca="true" t="shared" si="37" ref="E324:J324">+D$28</f>
        <v>3</v>
      </c>
      <c r="F324" s="33">
        <f t="shared" si="37"/>
        <v>4</v>
      </c>
      <c r="G324" s="33">
        <f t="shared" si="37"/>
        <v>5</v>
      </c>
      <c r="H324" s="33">
        <f t="shared" si="37"/>
        <v>6</v>
      </c>
      <c r="I324" s="33">
        <f t="shared" si="37"/>
        <v>7</v>
      </c>
      <c r="J324" s="33">
        <f t="shared" si="37"/>
        <v>8</v>
      </c>
    </row>
    <row r="325" ht="12.75">
      <c r="D325" s="19"/>
    </row>
    <row r="326" spans="1:10" ht="13.5" thickBot="1">
      <c r="A326" s="8" t="s">
        <v>277</v>
      </c>
      <c r="B326" s="8"/>
      <c r="C326" s="8"/>
      <c r="D326" s="11"/>
      <c r="E326" s="11">
        <f aca="true" t="shared" si="38" ref="E326:J326">+D$30</f>
        <v>0</v>
      </c>
      <c r="F326" s="11">
        <f t="shared" si="38"/>
        <v>0</v>
      </c>
      <c r="G326" s="11">
        <f t="shared" si="38"/>
        <v>0</v>
      </c>
      <c r="H326" s="11">
        <f t="shared" si="38"/>
        <v>0</v>
      </c>
      <c r="I326" s="11">
        <f t="shared" si="38"/>
        <v>0</v>
      </c>
      <c r="J326" s="11">
        <f t="shared" si="38"/>
        <v>0</v>
      </c>
    </row>
    <row r="328" spans="1:10" ht="12.75">
      <c r="A328" s="22" t="s">
        <v>138</v>
      </c>
      <c r="B328" s="12">
        <f>+$B$18</f>
        <v>0</v>
      </c>
      <c r="C328" s="12">
        <f>+$C$18</f>
        <v>0</v>
      </c>
      <c r="D328" s="12"/>
      <c r="E328" s="12"/>
      <c r="F328" s="12"/>
      <c r="G328" s="12"/>
      <c r="H328" s="12"/>
      <c r="I328" s="12"/>
      <c r="J328" s="12"/>
    </row>
    <row r="329" spans="1:10" ht="13.5" thickBot="1">
      <c r="A329" s="2" t="s">
        <v>139</v>
      </c>
      <c r="B329" s="16">
        <f>+$B$153</f>
        <v>0</v>
      </c>
      <c r="C329" s="16">
        <f>+$C$153</f>
        <v>0</v>
      </c>
      <c r="D329" s="16"/>
      <c r="E329" s="16"/>
      <c r="F329" s="16"/>
      <c r="G329" s="16"/>
      <c r="H329" s="16"/>
      <c r="I329" s="16"/>
      <c r="J329" s="16"/>
    </row>
    <row r="330" spans="1:10" ht="12.75">
      <c r="A330" s="21"/>
      <c r="B330" s="12"/>
      <c r="C330" s="12"/>
      <c r="D330" s="12"/>
      <c r="E330" s="12"/>
      <c r="F330" s="12"/>
      <c r="G330" s="12"/>
      <c r="H330" s="12"/>
      <c r="I330" s="12"/>
      <c r="J330" s="12"/>
    </row>
    <row r="331" spans="1:10" ht="12.75">
      <c r="A331" s="22" t="s">
        <v>151</v>
      </c>
      <c r="B331" s="12">
        <f>+B328-B329</f>
        <v>0</v>
      </c>
      <c r="C331" s="12">
        <f>+C328-C329</f>
        <v>0</v>
      </c>
      <c r="D331" s="12"/>
      <c r="E331" s="12"/>
      <c r="F331" s="12"/>
      <c r="G331" s="12"/>
      <c r="H331" s="12"/>
      <c r="I331" s="12"/>
      <c r="J331" s="12"/>
    </row>
    <row r="332" spans="1:10" ht="12.75">
      <c r="A332" s="22" t="s">
        <v>152</v>
      </c>
      <c r="B332" s="12">
        <f>+B165</f>
        <v>0</v>
      </c>
      <c r="C332" s="12">
        <f>+C165</f>
        <v>0</v>
      </c>
      <c r="D332" s="12"/>
      <c r="E332" s="12"/>
      <c r="F332" s="12"/>
      <c r="G332" s="12"/>
      <c r="H332" s="12"/>
      <c r="I332" s="12"/>
      <c r="J332" s="12"/>
    </row>
    <row r="333" spans="1:10" ht="13.5" thickBot="1">
      <c r="A333" s="21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ht="12.75">
      <c r="A334" s="21"/>
      <c r="B334" s="12"/>
      <c r="C334" s="12"/>
      <c r="D334" s="12"/>
      <c r="E334" s="12"/>
      <c r="F334" s="12"/>
      <c r="G334" s="12"/>
      <c r="H334" s="12"/>
      <c r="I334" s="12"/>
      <c r="J334" s="12"/>
    </row>
    <row r="335" spans="1:10" ht="12.75">
      <c r="A335" s="22" t="s">
        <v>153</v>
      </c>
      <c r="B335" s="12">
        <f>+B331-B332</f>
        <v>0</v>
      </c>
      <c r="C335" s="12">
        <f>+C331-C332</f>
        <v>0</v>
      </c>
      <c r="D335" s="12"/>
      <c r="E335" s="12"/>
      <c r="F335" s="12"/>
      <c r="G335" s="12"/>
      <c r="H335" s="12"/>
      <c r="I335" s="12"/>
      <c r="J335" s="12"/>
    </row>
    <row r="336" spans="1:10" ht="12.75">
      <c r="A336" s="22"/>
      <c r="B336" s="12"/>
      <c r="C336" s="12"/>
      <c r="D336" s="12"/>
      <c r="E336" s="12"/>
      <c r="F336" s="12"/>
      <c r="G336" s="12"/>
      <c r="H336" s="12"/>
      <c r="I336" s="12"/>
      <c r="J336" s="12"/>
    </row>
    <row r="337" spans="1:10" ht="12.75">
      <c r="A337" s="2" t="s">
        <v>142</v>
      </c>
      <c r="B337" s="12">
        <f>+B294</f>
        <v>0</v>
      </c>
      <c r="C337" s="12">
        <f>+C294</f>
        <v>0</v>
      </c>
      <c r="D337" s="12"/>
      <c r="E337" s="12"/>
      <c r="F337" s="12"/>
      <c r="G337" s="12"/>
      <c r="H337" s="12"/>
      <c r="I337" s="12"/>
      <c r="J337" s="12"/>
    </row>
    <row r="338" spans="1:10" ht="12.75">
      <c r="A338" s="21" t="s">
        <v>144</v>
      </c>
      <c r="B338" s="12">
        <f>+B297</f>
        <v>0</v>
      </c>
      <c r="C338" s="12">
        <f>+C297</f>
        <v>0</v>
      </c>
      <c r="D338" s="12"/>
      <c r="E338" s="12"/>
      <c r="F338" s="12"/>
      <c r="G338" s="12"/>
      <c r="H338" s="12"/>
      <c r="I338" s="12"/>
      <c r="J338" s="12"/>
    </row>
    <row r="339" spans="1:10" ht="12.75">
      <c r="A339" s="22" t="s">
        <v>299</v>
      </c>
      <c r="B339" s="12">
        <f>+B170</f>
        <v>0</v>
      </c>
      <c r="C339" s="12">
        <f>+C170</f>
        <v>0</v>
      </c>
      <c r="D339" s="12"/>
      <c r="E339" s="12"/>
      <c r="F339" s="12"/>
      <c r="G339" s="12"/>
      <c r="H339" s="12"/>
      <c r="I339" s="12"/>
      <c r="J339" s="12"/>
    </row>
    <row r="340" spans="1:10" ht="13.5" thickBot="1">
      <c r="A340" s="21"/>
      <c r="B340" s="31"/>
      <c r="C340" s="31"/>
      <c r="D340" s="16"/>
      <c r="E340" s="16"/>
      <c r="F340" s="16"/>
      <c r="G340" s="16"/>
      <c r="H340" s="16"/>
      <c r="I340" s="16"/>
      <c r="J340" s="16"/>
    </row>
    <row r="341" spans="1:10" ht="12.75">
      <c r="A341" s="21"/>
      <c r="B341" s="30"/>
      <c r="C341" s="30"/>
      <c r="D341" s="23"/>
      <c r="E341" s="23"/>
      <c r="F341" s="23"/>
      <c r="G341" s="23"/>
      <c r="H341" s="23"/>
      <c r="I341" s="23"/>
      <c r="J341" s="23"/>
    </row>
    <row r="342" spans="1:10" ht="12.75">
      <c r="A342" s="26" t="s">
        <v>145</v>
      </c>
      <c r="B342" s="17">
        <f>+B335+B337-B338-B339</f>
        <v>0</v>
      </c>
      <c r="C342" s="17">
        <f>+C335+C337-C338-C339</f>
        <v>0</v>
      </c>
      <c r="D342" s="12"/>
      <c r="E342" s="17"/>
      <c r="F342" s="17"/>
      <c r="G342" s="17"/>
      <c r="H342" s="17"/>
      <c r="I342" s="17"/>
      <c r="J342" s="17"/>
    </row>
    <row r="343" spans="4:10" ht="12.75">
      <c r="D343" s="12"/>
      <c r="E343" s="12"/>
      <c r="F343" s="12"/>
      <c r="G343" s="12"/>
      <c r="H343" s="12"/>
      <c r="I343" s="12"/>
      <c r="J343" s="12"/>
    </row>
    <row r="344" spans="1:10" ht="12.75">
      <c r="A344" s="22" t="s">
        <v>146</v>
      </c>
      <c r="B344" s="17">
        <f>+B342*'VARIABLES DEL PROYECTO'!$B$31</f>
        <v>0</v>
      </c>
      <c r="C344" s="17">
        <f>+C342*'VARIABLES DEL PROYECTO'!$B$31</f>
        <v>0</v>
      </c>
      <c r="D344" s="12"/>
      <c r="E344" s="17"/>
      <c r="F344" s="17"/>
      <c r="G344" s="17"/>
      <c r="H344" s="17"/>
      <c r="I344" s="17"/>
      <c r="J344" s="17"/>
    </row>
    <row r="345" spans="2:10" ht="13.5" thickBot="1">
      <c r="B345" s="31"/>
      <c r="C345" s="31"/>
      <c r="D345" s="16"/>
      <c r="E345" s="16"/>
      <c r="F345" s="16"/>
      <c r="G345" s="16"/>
      <c r="H345" s="16"/>
      <c r="I345" s="16"/>
      <c r="J345" s="16"/>
    </row>
    <row r="346" spans="1:10" ht="12.75">
      <c r="A346" s="21"/>
      <c r="B346" s="30"/>
      <c r="C346" s="30"/>
      <c r="D346" s="23"/>
      <c r="E346" s="23"/>
      <c r="F346" s="23"/>
      <c r="G346" s="23"/>
      <c r="H346" s="23"/>
      <c r="I346" s="23"/>
      <c r="J346" s="23"/>
    </row>
    <row r="347" spans="1:10" ht="12.75">
      <c r="A347" t="s">
        <v>147</v>
      </c>
      <c r="B347" s="17">
        <f>+B342-B344</f>
        <v>0</v>
      </c>
      <c r="C347" s="17">
        <f>+C342-C344</f>
        <v>0</v>
      </c>
      <c r="D347" s="12"/>
      <c r="E347" s="17"/>
      <c r="F347" s="17"/>
      <c r="G347" s="17"/>
      <c r="H347" s="17"/>
      <c r="I347" s="17"/>
      <c r="J347" s="17"/>
    </row>
    <row r="348" spans="2:10" ht="12.75">
      <c r="B348" s="17"/>
      <c r="C348" s="17"/>
      <c r="D348" s="12"/>
      <c r="E348" s="17"/>
      <c r="F348" s="17"/>
      <c r="G348" s="17"/>
      <c r="H348" s="17"/>
      <c r="I348" s="17"/>
      <c r="J348" s="17"/>
    </row>
    <row r="349" spans="1:10" ht="12.75">
      <c r="A349" s="21" t="s">
        <v>148</v>
      </c>
      <c r="B349" s="17">
        <f>+B347*'VARIABLES DEL PROYECTO'!$B$32</f>
        <v>0</v>
      </c>
      <c r="C349" s="17">
        <f>+C347*'VARIABLES DEL PROYECTO'!$B$32</f>
        <v>0</v>
      </c>
      <c r="D349" s="12"/>
      <c r="E349" s="17"/>
      <c r="F349" s="17"/>
      <c r="G349" s="17"/>
      <c r="H349" s="17"/>
      <c r="I349" s="17"/>
      <c r="J349" s="17"/>
    </row>
    <row r="350" spans="2:10" ht="13.5" thickBot="1">
      <c r="B350" s="31"/>
      <c r="C350" s="31"/>
      <c r="D350" s="16"/>
      <c r="E350" s="16"/>
      <c r="F350" s="16"/>
      <c r="G350" s="16"/>
      <c r="H350" s="16"/>
      <c r="I350" s="16"/>
      <c r="J350" s="16"/>
    </row>
    <row r="351" spans="1:10" ht="12.75">
      <c r="A351" s="21"/>
      <c r="B351" s="30"/>
      <c r="C351" s="30"/>
      <c r="D351" s="23"/>
      <c r="E351" s="23"/>
      <c r="F351" s="23"/>
      <c r="G351" s="23"/>
      <c r="H351" s="23"/>
      <c r="I351" s="23"/>
      <c r="J351" s="23"/>
    </row>
    <row r="353" spans="1:10" ht="12.75">
      <c r="A353" t="s">
        <v>149</v>
      </c>
      <c r="B353" s="17">
        <f>+B347-B349</f>
        <v>0</v>
      </c>
      <c r="C353" s="17">
        <f>+C347-C349</f>
        <v>0</v>
      </c>
      <c r="D353" s="17"/>
      <c r="E353" s="17"/>
      <c r="F353" s="17"/>
      <c r="G353" s="17"/>
      <c r="H353" s="17"/>
      <c r="I353" s="17"/>
      <c r="J353" s="17"/>
    </row>
    <row r="354" spans="1:10" ht="12.75">
      <c r="A354" t="s">
        <v>149</v>
      </c>
      <c r="B354" s="17"/>
      <c r="C354" s="17"/>
      <c r="D354" s="17"/>
      <c r="E354" s="17"/>
      <c r="F354" s="17"/>
      <c r="G354" s="17"/>
      <c r="H354" s="17"/>
      <c r="I354" s="17"/>
      <c r="J354" s="17"/>
    </row>
    <row r="355" spans="1:10" ht="12.75">
      <c r="A355" t="s">
        <v>150</v>
      </c>
      <c r="B355" s="17">
        <f>+B353</f>
        <v>0</v>
      </c>
      <c r="C355" s="17">
        <f>+B355+C353</f>
        <v>0</v>
      </c>
      <c r="D355" s="17"/>
      <c r="E355" s="17"/>
      <c r="F355" s="17"/>
      <c r="G355" s="17"/>
      <c r="H355" s="17"/>
      <c r="I355" s="17"/>
      <c r="J355" s="17"/>
    </row>
    <row r="356" spans="1:10" ht="13.5" thickBot="1">
      <c r="A356" s="8"/>
      <c r="B356" s="31"/>
      <c r="C356" s="31"/>
      <c r="D356" s="8"/>
      <c r="E356" s="31"/>
      <c r="F356" s="31"/>
      <c r="G356" s="31"/>
      <c r="H356" s="31"/>
      <c r="I356" s="31"/>
      <c r="J356" s="31"/>
    </row>
    <row r="359" spans="1:9" ht="15.75">
      <c r="A359" s="6" t="s">
        <v>154</v>
      </c>
      <c r="B359" s="6"/>
      <c r="C359" s="6"/>
      <c r="D359" s="6"/>
      <c r="E359" s="6"/>
      <c r="F359" s="6"/>
      <c r="G359" s="6"/>
      <c r="H359" s="6"/>
      <c r="I359" s="6"/>
    </row>
    <row r="360" spans="1:9" ht="15.75">
      <c r="A360" s="6" t="s">
        <v>155</v>
      </c>
      <c r="B360" s="6"/>
      <c r="C360" s="6"/>
      <c r="D360" s="6"/>
      <c r="E360" s="6"/>
      <c r="F360" s="6"/>
      <c r="G360" s="6"/>
      <c r="H360" s="6"/>
      <c r="I360" s="6"/>
    </row>
    <row r="361" spans="1:9" ht="16.5" thickBot="1">
      <c r="A361" s="6" t="s">
        <v>56</v>
      </c>
      <c r="B361" s="6"/>
      <c r="C361" s="6"/>
      <c r="D361" s="6"/>
      <c r="E361" s="6"/>
      <c r="F361" s="6"/>
      <c r="G361" s="6"/>
      <c r="H361" s="6"/>
      <c r="I361" s="6"/>
    </row>
    <row r="362" spans="1:10" ht="12.75">
      <c r="A362" s="24"/>
      <c r="B362" s="24"/>
      <c r="C362" s="24"/>
      <c r="D362" s="24"/>
      <c r="E362" s="24"/>
      <c r="F362" s="24"/>
      <c r="G362" s="24"/>
      <c r="H362" s="24"/>
      <c r="I362" s="24"/>
      <c r="J362" s="24"/>
    </row>
    <row r="363" spans="1:10" ht="15.75" thickBot="1">
      <c r="A363" s="7" t="s">
        <v>57</v>
      </c>
      <c r="B363" s="9" t="s">
        <v>276</v>
      </c>
      <c r="C363" s="9"/>
      <c r="D363" s="27" t="s">
        <v>131</v>
      </c>
      <c r="E363" s="9" t="s">
        <v>58</v>
      </c>
      <c r="F363" s="9"/>
      <c r="G363" s="9"/>
      <c r="H363" s="9"/>
      <c r="I363" s="9"/>
      <c r="J363" s="9"/>
    </row>
    <row r="364" ht="12.75">
      <c r="D364" s="19" t="s">
        <v>131</v>
      </c>
    </row>
    <row r="365" spans="1:10" ht="13.5" thickBot="1">
      <c r="A365" s="8" t="s">
        <v>59</v>
      </c>
      <c r="B365" s="33">
        <f>+B$28</f>
        <v>1</v>
      </c>
      <c r="C365" s="33">
        <f>+C$28</f>
        <v>2</v>
      </c>
      <c r="D365" s="14" t="s">
        <v>131</v>
      </c>
      <c r="E365" s="33">
        <f aca="true" t="shared" si="39" ref="E365:J365">+D$28</f>
        <v>3</v>
      </c>
      <c r="F365" s="33">
        <f t="shared" si="39"/>
        <v>4</v>
      </c>
      <c r="G365" s="33">
        <f t="shared" si="39"/>
        <v>5</v>
      </c>
      <c r="H365" s="33">
        <f t="shared" si="39"/>
        <v>6</v>
      </c>
      <c r="I365" s="33">
        <f t="shared" si="39"/>
        <v>7</v>
      </c>
      <c r="J365" s="33">
        <f t="shared" si="39"/>
        <v>8</v>
      </c>
    </row>
    <row r="366" ht="12.75">
      <c r="D366" s="19"/>
    </row>
    <row r="367" spans="1:10" ht="13.5" thickBot="1">
      <c r="A367" s="8" t="s">
        <v>277</v>
      </c>
      <c r="B367" s="8"/>
      <c r="C367" s="8"/>
      <c r="D367" s="11"/>
      <c r="E367" s="11">
        <f aca="true" t="shared" si="40" ref="E367:J367">+D$30</f>
        <v>0</v>
      </c>
      <c r="F367" s="11">
        <f t="shared" si="40"/>
        <v>0</v>
      </c>
      <c r="G367" s="11">
        <f t="shared" si="40"/>
        <v>0</v>
      </c>
      <c r="H367" s="11">
        <f t="shared" si="40"/>
        <v>0</v>
      </c>
      <c r="I367" s="11">
        <f t="shared" si="40"/>
        <v>0</v>
      </c>
      <c r="J367" s="11">
        <f t="shared" si="40"/>
        <v>0</v>
      </c>
    </row>
    <row r="369" spans="1:10" ht="12.75">
      <c r="A369" s="22" t="s">
        <v>156</v>
      </c>
      <c r="D369" s="20"/>
      <c r="E369" s="20"/>
      <c r="F369" s="12"/>
      <c r="G369" s="12"/>
      <c r="H369" s="12"/>
      <c r="I369" s="12"/>
      <c r="J369" s="12"/>
    </row>
    <row r="370" spans="1:10" ht="12.75">
      <c r="A370" s="2" t="s">
        <v>300</v>
      </c>
      <c r="B370" s="17">
        <f>+B271</f>
        <v>0</v>
      </c>
      <c r="C370" s="17">
        <f>+C271</f>
        <v>0</v>
      </c>
      <c r="D370" s="20"/>
      <c r="E370" s="17"/>
      <c r="F370" s="17"/>
      <c r="G370" s="17"/>
      <c r="H370" s="17"/>
      <c r="I370" s="17"/>
      <c r="J370" s="17"/>
    </row>
    <row r="371" spans="1:10" ht="12.75">
      <c r="A371" s="22" t="s">
        <v>157</v>
      </c>
      <c r="B371" s="17">
        <f>+B273</f>
        <v>0</v>
      </c>
      <c r="C371" s="17">
        <f>+C273</f>
        <v>0</v>
      </c>
      <c r="D371" s="12"/>
      <c r="E371" s="17"/>
      <c r="F371" s="17"/>
      <c r="G371" s="17"/>
      <c r="H371" s="17"/>
      <c r="I371" s="17"/>
      <c r="J371" s="17"/>
    </row>
    <row r="372" spans="1:10" ht="12.75">
      <c r="A372" s="21"/>
      <c r="B372" s="17"/>
      <c r="C372" s="17"/>
      <c r="D372" s="12"/>
      <c r="E372" s="12"/>
      <c r="F372" s="12"/>
      <c r="G372" s="12"/>
      <c r="H372" s="12"/>
      <c r="I372" s="12"/>
      <c r="J372" s="12"/>
    </row>
    <row r="373" spans="1:10" ht="12.75">
      <c r="A373" s="22" t="s">
        <v>158</v>
      </c>
      <c r="B373" s="17"/>
      <c r="C373" s="17"/>
      <c r="D373" s="12"/>
      <c r="E373" s="12"/>
      <c r="F373" s="12"/>
      <c r="G373" s="12"/>
      <c r="H373" s="12"/>
      <c r="I373" s="12"/>
      <c r="J373" s="12"/>
    </row>
    <row r="374" spans="1:10" ht="12.75">
      <c r="A374" s="22" t="s">
        <v>159</v>
      </c>
      <c r="B374" s="17">
        <f>+D227</f>
        <v>0</v>
      </c>
      <c r="C374" s="17">
        <f>+E227</f>
        <v>0</v>
      </c>
      <c r="D374" s="17"/>
      <c r="E374" s="12"/>
      <c r="F374" s="12"/>
      <c r="G374" s="12"/>
      <c r="H374" s="12"/>
      <c r="I374" s="12"/>
      <c r="J374" s="12"/>
    </row>
    <row r="375" spans="1:10" ht="13.5" thickBot="1">
      <c r="A375" s="31"/>
      <c r="B375" s="31"/>
      <c r="C375" s="31"/>
      <c r="D375" s="16"/>
      <c r="E375" s="16"/>
      <c r="F375" s="16"/>
      <c r="G375" s="16"/>
      <c r="H375" s="16"/>
      <c r="I375" s="16"/>
      <c r="J375" s="16"/>
    </row>
    <row r="377" spans="1:10" ht="12.75">
      <c r="A377" t="s">
        <v>160</v>
      </c>
      <c r="B377" s="17">
        <f>+B370+B371+B374</f>
        <v>0</v>
      </c>
      <c r="C377" s="17">
        <f>+C370+C371+C374</f>
        <v>0</v>
      </c>
      <c r="D377" s="17"/>
      <c r="E377" s="17">
        <f aca="true" t="shared" si="41" ref="E377:J377">+E370+E371+E374</f>
        <v>0</v>
      </c>
      <c r="F377" s="17">
        <f t="shared" si="41"/>
        <v>0</v>
      </c>
      <c r="G377" s="17">
        <f t="shared" si="41"/>
        <v>0</v>
      </c>
      <c r="H377" s="17">
        <f t="shared" si="41"/>
        <v>0</v>
      </c>
      <c r="I377" s="17">
        <f t="shared" si="41"/>
        <v>0</v>
      </c>
      <c r="J377" s="17">
        <f t="shared" si="41"/>
        <v>0</v>
      </c>
    </row>
    <row r="378" spans="1:10" ht="13.5" thickBot="1">
      <c r="A378" s="8"/>
      <c r="B378" s="8"/>
      <c r="C378" s="8"/>
      <c r="D378" s="8"/>
      <c r="E378" s="8"/>
      <c r="F378" s="8"/>
      <c r="G378" s="8"/>
      <c r="H378" s="8"/>
      <c r="I378" s="8"/>
      <c r="J378" s="8"/>
    </row>
    <row r="381" spans="1:9" ht="15.75">
      <c r="A381" s="6" t="s">
        <v>161</v>
      </c>
      <c r="B381" s="6"/>
      <c r="C381" s="6"/>
      <c r="D381" s="6"/>
      <c r="E381" s="6"/>
      <c r="F381" s="6"/>
      <c r="G381" s="6"/>
      <c r="H381" s="6"/>
      <c r="I381" s="6"/>
    </row>
    <row r="382" spans="1:9" ht="15.75">
      <c r="A382" s="6" t="s">
        <v>162</v>
      </c>
      <c r="B382" s="6"/>
      <c r="C382" s="6"/>
      <c r="D382" s="6"/>
      <c r="E382" s="6"/>
      <c r="F382" s="6"/>
      <c r="G382" s="6"/>
      <c r="H382" s="6"/>
      <c r="I382" s="6"/>
    </row>
    <row r="383" spans="1:9" ht="16.5" thickBot="1">
      <c r="A383" s="6" t="s">
        <v>56</v>
      </c>
      <c r="B383" s="6"/>
      <c r="C383" s="6"/>
      <c r="D383" s="6"/>
      <c r="E383" s="6"/>
      <c r="F383" s="6"/>
      <c r="G383" s="6"/>
      <c r="H383" s="6"/>
      <c r="I383" s="6"/>
    </row>
    <row r="384" spans="1:10" ht="12.75">
      <c r="A384" s="24"/>
      <c r="B384" s="24"/>
      <c r="C384" s="24"/>
      <c r="D384" s="24"/>
      <c r="E384" s="24"/>
      <c r="F384" s="24"/>
      <c r="G384" s="24"/>
      <c r="H384" s="24"/>
      <c r="I384" s="24"/>
      <c r="J384" s="24"/>
    </row>
    <row r="385" spans="1:10" ht="15.75" thickBot="1">
      <c r="A385" s="7" t="s">
        <v>57</v>
      </c>
      <c r="B385" s="9" t="s">
        <v>276</v>
      </c>
      <c r="C385" s="9"/>
      <c r="D385" s="27" t="s">
        <v>131</v>
      </c>
      <c r="E385" s="9" t="s">
        <v>58</v>
      </c>
      <c r="F385" s="9"/>
      <c r="G385" s="9"/>
      <c r="H385" s="9"/>
      <c r="I385" s="9"/>
      <c r="J385" s="9"/>
    </row>
    <row r="386" spans="2:10" ht="12.75">
      <c r="B386" s="32"/>
      <c r="C386" s="32"/>
      <c r="D386" s="14" t="s">
        <v>131</v>
      </c>
      <c r="E386" s="32"/>
      <c r="F386" s="32"/>
      <c r="G386" s="32"/>
      <c r="H386" s="32"/>
      <c r="I386" s="32"/>
      <c r="J386" s="32"/>
    </row>
    <row r="387" spans="1:10" ht="13.5" thickBot="1">
      <c r="A387" s="8" t="s">
        <v>59</v>
      </c>
      <c r="B387" s="33">
        <f>+B$28</f>
        <v>1</v>
      </c>
      <c r="C387" s="33">
        <f>+C$28</f>
        <v>2</v>
      </c>
      <c r="D387" s="14" t="s">
        <v>131</v>
      </c>
      <c r="E387" s="33">
        <f aca="true" t="shared" si="42" ref="E387:J387">+D$28</f>
        <v>3</v>
      </c>
      <c r="F387" s="33">
        <f t="shared" si="42"/>
        <v>4</v>
      </c>
      <c r="G387" s="33">
        <f t="shared" si="42"/>
        <v>5</v>
      </c>
      <c r="H387" s="33">
        <f t="shared" si="42"/>
        <v>6</v>
      </c>
      <c r="I387" s="33">
        <f t="shared" si="42"/>
        <v>7</v>
      </c>
      <c r="J387" s="33">
        <f t="shared" si="42"/>
        <v>8</v>
      </c>
    </row>
    <row r="388" ht="12.75">
      <c r="D388" s="19"/>
    </row>
    <row r="389" spans="1:10" ht="13.5" thickBot="1">
      <c r="A389" s="8" t="s">
        <v>277</v>
      </c>
      <c r="B389" s="8"/>
      <c r="C389" s="8"/>
      <c r="D389" s="11"/>
      <c r="E389" s="11">
        <f aca="true" t="shared" si="43" ref="E389:J389">+D$30</f>
        <v>0</v>
      </c>
      <c r="F389" s="11">
        <f t="shared" si="43"/>
        <v>0</v>
      </c>
      <c r="G389" s="11">
        <f t="shared" si="43"/>
        <v>0</v>
      </c>
      <c r="H389" s="11">
        <f t="shared" si="43"/>
        <v>0</v>
      </c>
      <c r="I389" s="11">
        <f t="shared" si="43"/>
        <v>0</v>
      </c>
      <c r="J389" s="11">
        <f t="shared" si="43"/>
        <v>0</v>
      </c>
    </row>
    <row r="391" spans="1:10" ht="12.75">
      <c r="A391" s="22" t="s">
        <v>163</v>
      </c>
      <c r="D391" s="20"/>
      <c r="E391" s="20"/>
      <c r="F391" s="12"/>
      <c r="G391" s="12"/>
      <c r="H391" s="12"/>
      <c r="I391" s="12"/>
      <c r="J391" s="12"/>
    </row>
    <row r="392" spans="1:10" ht="12.75">
      <c r="A392" s="2" t="s">
        <v>164</v>
      </c>
      <c r="B392" s="17">
        <f>+B377-SUM(B394:B398)</f>
        <v>0</v>
      </c>
      <c r="C392" s="17">
        <f>+C377-SUM(C394:C398)</f>
        <v>0</v>
      </c>
      <c r="D392" s="20"/>
      <c r="E392" s="17"/>
      <c r="F392" s="17"/>
      <c r="G392" s="17"/>
      <c r="H392" s="17"/>
      <c r="I392" s="17"/>
      <c r="J392" s="17"/>
    </row>
    <row r="393" spans="1:10" ht="12.75">
      <c r="A393" s="22" t="s">
        <v>301</v>
      </c>
      <c r="B393" s="17"/>
      <c r="C393" s="17"/>
      <c r="D393" s="12"/>
      <c r="E393" s="17"/>
      <c r="F393" s="17"/>
      <c r="G393" s="17"/>
      <c r="H393" s="17"/>
      <c r="I393" s="17"/>
      <c r="J393" s="17"/>
    </row>
    <row r="394" spans="1:10" ht="12.75">
      <c r="A394" s="22" t="s">
        <v>165</v>
      </c>
      <c r="B394" s="17"/>
      <c r="C394" s="17"/>
      <c r="D394" s="12"/>
      <c r="E394" s="12"/>
      <c r="F394" s="12"/>
      <c r="G394" s="12"/>
      <c r="H394" s="12"/>
      <c r="I394" s="12"/>
      <c r="J394" s="12"/>
    </row>
    <row r="395" spans="1:10" ht="12.75">
      <c r="A395" s="22" t="s">
        <v>27</v>
      </c>
      <c r="B395" s="17"/>
      <c r="C395" s="17">
        <f>+'VARIABLES DEL PROYECTO'!$D$33</f>
        <v>0</v>
      </c>
      <c r="D395" s="12"/>
      <c r="E395" s="12"/>
      <c r="F395" s="12"/>
      <c r="G395" s="12"/>
      <c r="H395" s="12"/>
      <c r="I395" s="12"/>
      <c r="J395" s="12"/>
    </row>
    <row r="396" spans="1:10" ht="12.75">
      <c r="A396" s="22" t="s">
        <v>166</v>
      </c>
      <c r="B396" s="17"/>
      <c r="C396" s="17"/>
      <c r="D396" s="17"/>
      <c r="E396" s="12"/>
      <c r="F396" s="12"/>
      <c r="G396" s="12"/>
      <c r="H396" s="12"/>
      <c r="I396" s="12"/>
      <c r="J396" s="12"/>
    </row>
    <row r="397" spans="1:10" ht="12.75">
      <c r="A397" s="22" t="s">
        <v>167</v>
      </c>
      <c r="B397" s="17"/>
      <c r="C397" s="17"/>
      <c r="D397" s="17"/>
      <c r="E397" s="12"/>
      <c r="F397" s="12"/>
      <c r="G397" s="12"/>
      <c r="H397" s="12"/>
      <c r="I397" s="12"/>
      <c r="J397" s="12"/>
    </row>
    <row r="398" spans="1:10" ht="13.5" thickBot="1">
      <c r="A398" s="31" t="s">
        <v>168</v>
      </c>
      <c r="B398" s="31"/>
      <c r="C398" s="31"/>
      <c r="D398" s="16"/>
      <c r="E398" s="16"/>
      <c r="F398" s="16"/>
      <c r="G398" s="16"/>
      <c r="H398" s="16"/>
      <c r="I398" s="16"/>
      <c r="J398" s="16"/>
    </row>
    <row r="400" spans="1:10" ht="12.75">
      <c r="A400" s="25" t="s">
        <v>169</v>
      </c>
      <c r="B400" s="17">
        <f>+B392+SUM(B394:B398)</f>
        <v>0</v>
      </c>
      <c r="C400" s="17">
        <f>+C392+SUM(C394:C398)</f>
        <v>0</v>
      </c>
      <c r="D400" s="17"/>
      <c r="E400" s="17">
        <f aca="true" t="shared" si="44" ref="E400:J400">+E392+SUM(E394:E398)</f>
        <v>0</v>
      </c>
      <c r="F400" s="17">
        <f t="shared" si="44"/>
        <v>0</v>
      </c>
      <c r="G400" s="17">
        <f t="shared" si="44"/>
        <v>0</v>
      </c>
      <c r="H400" s="17">
        <f t="shared" si="44"/>
        <v>0</v>
      </c>
      <c r="I400" s="17">
        <f t="shared" si="44"/>
        <v>0</v>
      </c>
      <c r="J400" s="17">
        <f t="shared" si="44"/>
        <v>0</v>
      </c>
    </row>
    <row r="401" spans="1:10" ht="13.5" thickBot="1">
      <c r="A401" s="8"/>
      <c r="B401" s="8"/>
      <c r="C401" s="8"/>
      <c r="D401" s="8"/>
      <c r="E401" s="8"/>
      <c r="F401" s="8"/>
      <c r="G401" s="8"/>
      <c r="H401" s="8"/>
      <c r="I401" s="8"/>
      <c r="J401" s="8"/>
    </row>
    <row r="405" spans="1:9" ht="15.75">
      <c r="A405" s="6" t="s">
        <v>173</v>
      </c>
      <c r="B405" s="6"/>
      <c r="C405" s="6"/>
      <c r="D405" s="6"/>
      <c r="E405" s="6"/>
      <c r="F405" s="6"/>
      <c r="G405" s="6"/>
      <c r="H405" s="6"/>
      <c r="I405" s="6"/>
    </row>
    <row r="406" spans="1:9" ht="15.75">
      <c r="A406" s="6" t="s">
        <v>170</v>
      </c>
      <c r="B406" s="6"/>
      <c r="C406" s="6"/>
      <c r="D406" s="6"/>
      <c r="E406" s="6"/>
      <c r="F406" s="6"/>
      <c r="G406" s="6"/>
      <c r="H406" s="6"/>
      <c r="I406" s="6"/>
    </row>
    <row r="407" spans="1:9" ht="16.5" thickBot="1">
      <c r="A407" s="6" t="s">
        <v>56</v>
      </c>
      <c r="B407" s="6"/>
      <c r="C407" s="6"/>
      <c r="D407" s="6"/>
      <c r="E407" s="6"/>
      <c r="F407" s="6"/>
      <c r="G407" s="6"/>
      <c r="H407" s="6"/>
      <c r="I407" s="6"/>
    </row>
    <row r="408" spans="1:10" ht="12.75">
      <c r="A408" s="24"/>
      <c r="B408" s="24"/>
      <c r="C408" s="24"/>
      <c r="D408" s="24"/>
      <c r="E408" s="24"/>
      <c r="F408" s="24"/>
      <c r="G408" s="24"/>
      <c r="H408" s="24"/>
      <c r="I408" s="24"/>
      <c r="J408" s="24"/>
    </row>
    <row r="409" spans="1:10" ht="15.75" thickBot="1">
      <c r="A409" s="7" t="s">
        <v>57</v>
      </c>
      <c r="B409" s="9" t="s">
        <v>276</v>
      </c>
      <c r="C409" s="9"/>
      <c r="D409" s="9" t="s">
        <v>58</v>
      </c>
      <c r="E409" s="9"/>
      <c r="F409" s="9"/>
      <c r="G409" s="9"/>
      <c r="H409" s="9"/>
      <c r="I409" s="9"/>
      <c r="J409" s="9"/>
    </row>
    <row r="410" ht="12.75">
      <c r="J410" s="32" t="s">
        <v>174</v>
      </c>
    </row>
    <row r="411" spans="1:10" ht="13.5" thickBot="1">
      <c r="A411" s="8" t="s">
        <v>59</v>
      </c>
      <c r="B411" s="33">
        <f aca="true" t="shared" si="45" ref="B411:I411">+B$28</f>
        <v>1</v>
      </c>
      <c r="C411" s="33">
        <f t="shared" si="45"/>
        <v>2</v>
      </c>
      <c r="D411" s="33">
        <f t="shared" si="45"/>
        <v>3</v>
      </c>
      <c r="E411" s="33">
        <f t="shared" si="45"/>
        <v>4</v>
      </c>
      <c r="F411" s="33">
        <f t="shared" si="45"/>
        <v>5</v>
      </c>
      <c r="G411" s="33">
        <f t="shared" si="45"/>
        <v>6</v>
      </c>
      <c r="H411" s="33">
        <f t="shared" si="45"/>
        <v>7</v>
      </c>
      <c r="I411" s="33">
        <f t="shared" si="45"/>
        <v>8</v>
      </c>
      <c r="J411" s="14" t="s">
        <v>175</v>
      </c>
    </row>
    <row r="412" ht="12.75">
      <c r="J412" s="14" t="s">
        <v>176</v>
      </c>
    </row>
    <row r="413" spans="1:10" ht="13.5" thickBot="1">
      <c r="A413" s="8" t="s">
        <v>277</v>
      </c>
      <c r="B413" s="8"/>
      <c r="C413" s="8"/>
      <c r="D413" s="11">
        <f aca="true" t="shared" si="46" ref="D413:I413">+D$30</f>
        <v>0</v>
      </c>
      <c r="E413" s="11">
        <f t="shared" si="46"/>
        <v>0</v>
      </c>
      <c r="F413" s="11">
        <f t="shared" si="46"/>
        <v>0</v>
      </c>
      <c r="G413" s="11">
        <f t="shared" si="46"/>
        <v>0</v>
      </c>
      <c r="H413" s="11">
        <f t="shared" si="46"/>
        <v>0</v>
      </c>
      <c r="I413" s="11">
        <f t="shared" si="46"/>
        <v>0</v>
      </c>
      <c r="J413" s="15" t="s">
        <v>59</v>
      </c>
    </row>
    <row r="415" spans="1:10" ht="12.75">
      <c r="A415" s="22" t="s">
        <v>171</v>
      </c>
      <c r="D415" s="20"/>
      <c r="E415" s="12"/>
      <c r="F415" s="12"/>
      <c r="G415" s="12"/>
      <c r="H415" s="12"/>
      <c r="I415" s="12"/>
      <c r="J415" s="12"/>
    </row>
    <row r="416" spans="1:10" ht="12.75">
      <c r="A416" s="2" t="s">
        <v>172</v>
      </c>
      <c r="B416" s="17">
        <f>+$B$400</f>
        <v>0</v>
      </c>
      <c r="C416" s="17">
        <f>+$C$400</f>
        <v>0</v>
      </c>
      <c r="D416" s="17"/>
      <c r="E416" s="17"/>
      <c r="F416" s="17"/>
      <c r="G416" s="17"/>
      <c r="H416" s="17"/>
      <c r="I416" s="17"/>
      <c r="J416" s="17"/>
    </row>
    <row r="417" spans="1:10" ht="12.75">
      <c r="A417" s="21" t="s">
        <v>177</v>
      </c>
      <c r="B417" s="17"/>
      <c r="C417" s="17"/>
      <c r="D417" s="17"/>
      <c r="E417" s="17"/>
      <c r="F417" s="17"/>
      <c r="G417" s="17"/>
      <c r="H417" s="17"/>
      <c r="I417" s="17"/>
      <c r="J417" s="17"/>
    </row>
    <row r="418" spans="1:10" ht="12.75">
      <c r="A418" s="22" t="s">
        <v>178</v>
      </c>
      <c r="B418" s="17">
        <f>+$B$328</f>
        <v>0</v>
      </c>
      <c r="C418" s="17">
        <f>+$C$328</f>
        <v>0</v>
      </c>
      <c r="D418" s="17"/>
      <c r="E418" s="17"/>
      <c r="F418" s="17"/>
      <c r="G418" s="17"/>
      <c r="H418" s="17"/>
      <c r="I418" s="17"/>
      <c r="J418" s="12"/>
    </row>
    <row r="419" spans="1:10" ht="12.75">
      <c r="A419" s="21" t="s">
        <v>179</v>
      </c>
      <c r="B419" s="17"/>
      <c r="C419" s="17"/>
      <c r="D419" s="12"/>
      <c r="E419" s="12"/>
      <c r="F419" s="12"/>
      <c r="G419" s="12"/>
      <c r="H419" s="12"/>
      <c r="I419" s="12"/>
      <c r="J419" s="12"/>
    </row>
    <row r="420" spans="1:10" ht="12.75">
      <c r="A420" s="22" t="s">
        <v>180</v>
      </c>
      <c r="B420" s="17"/>
      <c r="C420" s="17"/>
      <c r="D420" s="12"/>
      <c r="E420" s="12"/>
      <c r="F420" s="12"/>
      <c r="G420" s="12"/>
      <c r="H420" s="12"/>
      <c r="I420" s="12"/>
      <c r="J420" s="12">
        <f>+$J$42+$B$263+$K$245</f>
        <v>0</v>
      </c>
    </row>
    <row r="421" spans="1:10" ht="13.5" thickBot="1">
      <c r="A421" s="31"/>
      <c r="B421" s="31"/>
      <c r="C421" s="31"/>
      <c r="D421" s="16"/>
      <c r="E421" s="16"/>
      <c r="F421" s="16"/>
      <c r="G421" s="16"/>
      <c r="H421" s="16"/>
      <c r="I421" s="16"/>
      <c r="J421" s="16"/>
    </row>
    <row r="423" spans="1:10" ht="12.75">
      <c r="A423" s="26" t="s">
        <v>189</v>
      </c>
      <c r="B423" s="17">
        <f>SUM(B416:B420)</f>
        <v>0</v>
      </c>
      <c r="C423" s="17">
        <f aca="true" t="shared" si="47" ref="C423:J423">SUM(C416:C420)</f>
        <v>0</v>
      </c>
      <c r="D423" s="17">
        <f t="shared" si="47"/>
        <v>0</v>
      </c>
      <c r="E423" s="17">
        <f t="shared" si="47"/>
        <v>0</v>
      </c>
      <c r="F423" s="17">
        <f t="shared" si="47"/>
        <v>0</v>
      </c>
      <c r="G423" s="17">
        <f t="shared" si="47"/>
        <v>0</v>
      </c>
      <c r="H423" s="17">
        <f t="shared" si="47"/>
        <v>0</v>
      </c>
      <c r="I423" s="17">
        <f t="shared" si="47"/>
        <v>0</v>
      </c>
      <c r="J423" s="17">
        <f t="shared" si="47"/>
        <v>0</v>
      </c>
    </row>
    <row r="424" spans="1:10" ht="13.5" thickBot="1">
      <c r="A424" s="8"/>
      <c r="B424" s="8"/>
      <c r="C424" s="8"/>
      <c r="D424" s="8"/>
      <c r="E424" s="8"/>
      <c r="F424" s="8"/>
      <c r="G424" s="8"/>
      <c r="H424" s="8"/>
      <c r="I424" s="8"/>
      <c r="J424" s="8"/>
    </row>
    <row r="426" spans="1:10" ht="12.75">
      <c r="A426" s="22" t="s">
        <v>181</v>
      </c>
      <c r="D426" s="20"/>
      <c r="E426" s="12"/>
      <c r="F426" s="12"/>
      <c r="G426" s="12"/>
      <c r="H426" s="12"/>
      <c r="I426" s="12"/>
      <c r="J426" s="12"/>
    </row>
    <row r="427" spans="1:10" ht="12.75">
      <c r="A427" s="2" t="s">
        <v>182</v>
      </c>
      <c r="B427" s="17">
        <f>+$B$377</f>
        <v>0</v>
      </c>
      <c r="C427" s="17">
        <f>+$C$377</f>
        <v>0</v>
      </c>
      <c r="D427" s="17"/>
      <c r="E427" s="17"/>
      <c r="F427" s="17"/>
      <c r="G427" s="17"/>
      <c r="H427" s="17"/>
      <c r="I427" s="17"/>
      <c r="J427" s="17"/>
    </row>
    <row r="428" spans="1:10" ht="12.75">
      <c r="A428" s="1" t="s">
        <v>183</v>
      </c>
      <c r="B428" s="17"/>
      <c r="C428" s="17"/>
      <c r="D428" s="17"/>
      <c r="E428" s="17"/>
      <c r="F428" s="17"/>
      <c r="G428" s="17"/>
      <c r="H428" s="17"/>
      <c r="I428" s="17"/>
      <c r="J428" s="17"/>
    </row>
    <row r="429" spans="1:10" ht="12.75">
      <c r="A429" s="22" t="s">
        <v>184</v>
      </c>
      <c r="B429" s="17">
        <f>+B168-B162-B150</f>
        <v>0</v>
      </c>
      <c r="C429" s="17">
        <f>+C168-C162-C150</f>
        <v>0</v>
      </c>
      <c r="D429" s="17"/>
      <c r="E429" s="17"/>
      <c r="F429" s="17"/>
      <c r="G429" s="17"/>
      <c r="H429" s="17"/>
      <c r="I429" s="17"/>
      <c r="J429" s="12"/>
    </row>
    <row r="430" spans="1:10" ht="12.75">
      <c r="A430" s="22" t="s">
        <v>303</v>
      </c>
      <c r="B430" s="17"/>
      <c r="C430" s="17"/>
      <c r="D430" s="17"/>
      <c r="E430" s="17"/>
      <c r="F430" s="17"/>
      <c r="G430" s="17"/>
      <c r="H430" s="17"/>
      <c r="I430" s="17"/>
      <c r="J430" s="12"/>
    </row>
    <row r="431" spans="1:10" ht="12.75">
      <c r="A431" s="21" t="s">
        <v>302</v>
      </c>
      <c r="B431" s="17"/>
      <c r="C431" s="17"/>
      <c r="D431" s="12"/>
      <c r="E431" s="12"/>
      <c r="F431" s="12"/>
      <c r="G431" s="12"/>
      <c r="H431" s="12"/>
      <c r="I431" s="12"/>
      <c r="J431" s="12"/>
    </row>
    <row r="432" spans="1:10" ht="12.75">
      <c r="A432" s="22" t="s">
        <v>304</v>
      </c>
      <c r="B432" s="17">
        <f>+B170</f>
        <v>0</v>
      </c>
      <c r="C432" s="17">
        <f>+C170</f>
        <v>0</v>
      </c>
      <c r="D432" s="17"/>
      <c r="E432" s="17"/>
      <c r="F432" s="17"/>
      <c r="G432" s="17"/>
      <c r="H432" s="17"/>
      <c r="I432" s="17"/>
      <c r="J432" s="12"/>
    </row>
    <row r="433" spans="1:10" ht="12.75">
      <c r="A433" s="22" t="s">
        <v>185</v>
      </c>
      <c r="B433" s="17"/>
      <c r="C433" s="17"/>
      <c r="D433" s="12"/>
      <c r="E433" s="12"/>
      <c r="F433" s="12"/>
      <c r="G433" s="12"/>
      <c r="H433" s="12"/>
      <c r="I433" s="12"/>
      <c r="J433" s="12"/>
    </row>
    <row r="434" spans="1:10" ht="12.75">
      <c r="A434" s="22" t="s">
        <v>186</v>
      </c>
      <c r="B434" s="17">
        <f>+B72</f>
        <v>0</v>
      </c>
      <c r="C434" s="17">
        <f>+C72</f>
        <v>0</v>
      </c>
      <c r="D434" s="17"/>
      <c r="E434" s="17"/>
      <c r="F434" s="17"/>
      <c r="G434" s="17"/>
      <c r="H434" s="17"/>
      <c r="I434" s="17"/>
      <c r="J434" s="12"/>
    </row>
    <row r="435" spans="1:10" ht="12.75">
      <c r="A435" s="22" t="s">
        <v>187</v>
      </c>
      <c r="B435" s="17">
        <f>+B344</f>
        <v>0</v>
      </c>
      <c r="C435" s="17">
        <f>+C344</f>
        <v>0</v>
      </c>
      <c r="D435" s="17"/>
      <c r="E435" s="17"/>
      <c r="F435" s="17"/>
      <c r="G435" s="17"/>
      <c r="H435" s="17"/>
      <c r="I435" s="17"/>
      <c r="J435" s="12"/>
    </row>
    <row r="436" spans="1:10" ht="12.75">
      <c r="A436" s="22" t="s">
        <v>188</v>
      </c>
      <c r="B436" s="17">
        <f>+B349</f>
        <v>0</v>
      </c>
      <c r="C436" s="17">
        <f>+C349</f>
        <v>0</v>
      </c>
      <c r="D436" s="17"/>
      <c r="E436" s="17"/>
      <c r="F436" s="17"/>
      <c r="G436" s="17"/>
      <c r="H436" s="17"/>
      <c r="I436" s="17"/>
      <c r="J436" s="12"/>
    </row>
    <row r="437" spans="1:10" ht="13.5" thickBot="1">
      <c r="A437" s="31"/>
      <c r="B437" s="31"/>
      <c r="C437" s="31"/>
      <c r="D437" s="16"/>
      <c r="E437" s="16"/>
      <c r="F437" s="16"/>
      <c r="G437" s="16"/>
      <c r="H437" s="16"/>
      <c r="I437" s="16"/>
      <c r="J437" s="16"/>
    </row>
    <row r="438" spans="1:10" ht="12.75">
      <c r="A438" s="22"/>
      <c r="B438" s="17"/>
      <c r="C438" s="17"/>
      <c r="D438" s="12"/>
      <c r="E438" s="12"/>
      <c r="F438" s="12"/>
      <c r="G438" s="12"/>
      <c r="H438" s="12"/>
      <c r="I438" s="12"/>
      <c r="J438" s="12"/>
    </row>
    <row r="439" spans="1:10" ht="12.75">
      <c r="A439" s="25" t="s">
        <v>190</v>
      </c>
      <c r="B439" s="17">
        <f>SUM(B427:B437)</f>
        <v>0</v>
      </c>
      <c r="C439" s="17">
        <f aca="true" t="shared" si="48" ref="C439:J439">SUM(C427:C437)</f>
        <v>0</v>
      </c>
      <c r="D439" s="17">
        <f t="shared" si="48"/>
        <v>0</v>
      </c>
      <c r="E439" s="17">
        <f t="shared" si="48"/>
        <v>0</v>
      </c>
      <c r="F439" s="17">
        <f t="shared" si="48"/>
        <v>0</v>
      </c>
      <c r="G439" s="17">
        <f t="shared" si="48"/>
        <v>0</v>
      </c>
      <c r="H439" s="17">
        <f t="shared" si="48"/>
        <v>0</v>
      </c>
      <c r="I439" s="17">
        <f t="shared" si="48"/>
        <v>0</v>
      </c>
      <c r="J439" s="17">
        <f t="shared" si="48"/>
        <v>0</v>
      </c>
    </row>
    <row r="440" spans="1:10" ht="12.75">
      <c r="A440" s="22"/>
      <c r="B440" s="17"/>
      <c r="C440" s="17"/>
      <c r="D440" s="12"/>
      <c r="E440" s="12"/>
      <c r="F440" s="12"/>
      <c r="G440" s="12"/>
      <c r="H440" s="12"/>
      <c r="I440" s="12"/>
      <c r="J440" s="12"/>
    </row>
    <row r="441" spans="1:10" ht="12.75">
      <c r="A441" s="21" t="s">
        <v>191</v>
      </c>
      <c r="B441" s="17">
        <f>+B423-B439</f>
        <v>0</v>
      </c>
      <c r="C441" s="17">
        <f aca="true" t="shared" si="49" ref="C441:J441">+C423-C439</f>
        <v>0</v>
      </c>
      <c r="D441" s="17">
        <f t="shared" si="49"/>
        <v>0</v>
      </c>
      <c r="E441" s="17">
        <f t="shared" si="49"/>
        <v>0</v>
      </c>
      <c r="F441" s="17">
        <f t="shared" si="49"/>
        <v>0</v>
      </c>
      <c r="G441" s="17">
        <f t="shared" si="49"/>
        <v>0</v>
      </c>
      <c r="H441" s="17">
        <f t="shared" si="49"/>
        <v>0</v>
      </c>
      <c r="I441" s="17">
        <f t="shared" si="49"/>
        <v>0</v>
      </c>
      <c r="J441" s="17">
        <f t="shared" si="49"/>
        <v>0</v>
      </c>
    </row>
    <row r="442" spans="1:10" ht="13.5" thickBot="1">
      <c r="A442" s="31"/>
      <c r="B442" s="31"/>
      <c r="C442" s="31"/>
      <c r="D442" s="16"/>
      <c r="E442" s="16"/>
      <c r="F442" s="16"/>
      <c r="G442" s="16"/>
      <c r="H442" s="16"/>
      <c r="I442" s="16"/>
      <c r="J442" s="16"/>
    </row>
    <row r="444" spans="1:10" ht="12.75">
      <c r="A444" s="26" t="s">
        <v>192</v>
      </c>
      <c r="B444" s="17">
        <f>+B441</f>
        <v>0</v>
      </c>
      <c r="C444" s="17">
        <f>+B444+C441</f>
        <v>0</v>
      </c>
      <c r="D444" s="17">
        <f>+C444+D441</f>
        <v>0</v>
      </c>
      <c r="E444" s="17">
        <f aca="true" t="shared" si="50" ref="E444:J444">+D444+E441</f>
        <v>0</v>
      </c>
      <c r="F444" s="17">
        <f t="shared" si="50"/>
        <v>0</v>
      </c>
      <c r="G444" s="17">
        <f t="shared" si="50"/>
        <v>0</v>
      </c>
      <c r="H444" s="17">
        <f t="shared" si="50"/>
        <v>0</v>
      </c>
      <c r="I444" s="17">
        <f t="shared" si="50"/>
        <v>0</v>
      </c>
      <c r="J444" s="17">
        <f t="shared" si="50"/>
        <v>0</v>
      </c>
    </row>
    <row r="445" spans="1:10" ht="13.5" thickBot="1">
      <c r="A445" s="8"/>
      <c r="B445" s="8"/>
      <c r="C445" s="8"/>
      <c r="D445" s="8"/>
      <c r="E445" s="8"/>
      <c r="F445" s="8"/>
      <c r="G445" s="8"/>
      <c r="H445" s="8"/>
      <c r="I445" s="8"/>
      <c r="J445" s="8"/>
    </row>
    <row r="449" spans="1:9" ht="15.75">
      <c r="A449" s="6" t="s">
        <v>199</v>
      </c>
      <c r="B449" s="6"/>
      <c r="C449" s="6"/>
      <c r="D449" s="6"/>
      <c r="E449" s="6"/>
      <c r="F449" s="6"/>
      <c r="G449" s="6"/>
      <c r="H449" s="6"/>
      <c r="I449" s="6"/>
    </row>
    <row r="450" spans="1:9" ht="15.75">
      <c r="A450" s="6" t="s">
        <v>170</v>
      </c>
      <c r="B450" s="6"/>
      <c r="C450" s="6"/>
      <c r="D450" s="6"/>
      <c r="E450" s="6"/>
      <c r="F450" s="6"/>
      <c r="G450" s="6"/>
      <c r="H450" s="6"/>
      <c r="I450" s="6"/>
    </row>
    <row r="451" spans="1:9" ht="16.5" thickBot="1">
      <c r="A451" s="6" t="s">
        <v>56</v>
      </c>
      <c r="B451" s="6"/>
      <c r="C451" s="6"/>
      <c r="D451" s="6"/>
      <c r="E451" s="6"/>
      <c r="F451" s="6"/>
      <c r="G451" s="6"/>
      <c r="H451" s="6"/>
      <c r="I451" s="6"/>
    </row>
    <row r="452" spans="1:10" ht="12.75">
      <c r="A452" s="24"/>
      <c r="B452" s="24"/>
      <c r="C452" s="24"/>
      <c r="D452" s="24"/>
      <c r="E452" s="24"/>
      <c r="F452" s="24"/>
      <c r="G452" s="24"/>
      <c r="H452" s="24"/>
      <c r="I452" s="24"/>
      <c r="J452" s="24"/>
    </row>
    <row r="453" spans="1:10" ht="15.75" thickBot="1">
      <c r="A453" s="7" t="s">
        <v>57</v>
      </c>
      <c r="B453" s="9" t="s">
        <v>276</v>
      </c>
      <c r="C453" s="9"/>
      <c r="D453" s="9" t="s">
        <v>58</v>
      </c>
      <c r="E453" s="9"/>
      <c r="F453" s="9"/>
      <c r="G453" s="9"/>
      <c r="H453" s="9"/>
      <c r="I453" s="9"/>
      <c r="J453" s="9"/>
    </row>
    <row r="454" ht="12.75">
      <c r="J454" s="32" t="s">
        <v>174</v>
      </c>
    </row>
    <row r="455" spans="1:10" ht="13.5" thickBot="1">
      <c r="A455" s="8" t="s">
        <v>59</v>
      </c>
      <c r="B455" s="33">
        <f aca="true" t="shared" si="51" ref="B455:I455">+B$28</f>
        <v>1</v>
      </c>
      <c r="C455" s="33">
        <f t="shared" si="51"/>
        <v>2</v>
      </c>
      <c r="D455" s="33">
        <f t="shared" si="51"/>
        <v>3</v>
      </c>
      <c r="E455" s="33">
        <f t="shared" si="51"/>
        <v>4</v>
      </c>
      <c r="F455" s="33">
        <f t="shared" si="51"/>
        <v>5</v>
      </c>
      <c r="G455" s="33">
        <f t="shared" si="51"/>
        <v>6</v>
      </c>
      <c r="H455" s="33">
        <f t="shared" si="51"/>
        <v>7</v>
      </c>
      <c r="I455" s="33">
        <f t="shared" si="51"/>
        <v>8</v>
      </c>
      <c r="J455" s="14" t="s">
        <v>175</v>
      </c>
    </row>
    <row r="456" ht="12.75">
      <c r="J456" s="14" t="s">
        <v>176</v>
      </c>
    </row>
    <row r="457" spans="1:10" ht="13.5" thickBot="1">
      <c r="A457" s="8" t="s">
        <v>277</v>
      </c>
      <c r="B457" s="8"/>
      <c r="C457" s="8"/>
      <c r="D457" s="11">
        <f aca="true" t="shared" si="52" ref="D457:I457">+D$30</f>
        <v>0</v>
      </c>
      <c r="E457" s="11">
        <f t="shared" si="52"/>
        <v>0</v>
      </c>
      <c r="F457" s="11">
        <f t="shared" si="52"/>
        <v>0</v>
      </c>
      <c r="G457" s="11">
        <f t="shared" si="52"/>
        <v>0</v>
      </c>
      <c r="H457" s="11">
        <f t="shared" si="52"/>
        <v>0</v>
      </c>
      <c r="I457" s="11">
        <f t="shared" si="52"/>
        <v>0</v>
      </c>
      <c r="J457" s="15" t="s">
        <v>59</v>
      </c>
    </row>
    <row r="459" spans="1:10" ht="12.75">
      <c r="A459" s="22" t="s">
        <v>171</v>
      </c>
      <c r="D459" s="20"/>
      <c r="E459" s="12"/>
      <c r="F459" s="12"/>
      <c r="G459" s="12"/>
      <c r="H459" s="12"/>
      <c r="I459" s="12"/>
      <c r="J459" s="12"/>
    </row>
    <row r="460" spans="1:10" ht="12.75">
      <c r="A460" s="2" t="s">
        <v>172</v>
      </c>
      <c r="B460" s="17">
        <f>+$B$400</f>
        <v>0</v>
      </c>
      <c r="C460" s="17">
        <f>+$C$400</f>
        <v>0</v>
      </c>
      <c r="D460" s="17"/>
      <c r="E460" s="17"/>
      <c r="F460" s="17"/>
      <c r="G460" s="17"/>
      <c r="H460" s="17"/>
      <c r="I460" s="17"/>
      <c r="J460" s="17"/>
    </row>
    <row r="461" spans="1:10" ht="12.75">
      <c r="A461" s="21" t="s">
        <v>193</v>
      </c>
      <c r="B461" s="17">
        <f>+B335</f>
        <v>0</v>
      </c>
      <c r="C461" s="17">
        <f>+C335</f>
        <v>0</v>
      </c>
      <c r="D461" s="17"/>
      <c r="E461" s="17"/>
      <c r="F461" s="17"/>
      <c r="G461" s="17"/>
      <c r="H461" s="17"/>
      <c r="I461" s="17"/>
      <c r="J461" s="17"/>
    </row>
    <row r="462" spans="1:10" ht="12.75">
      <c r="A462" s="22" t="s">
        <v>305</v>
      </c>
      <c r="B462" s="17">
        <f>+B42</f>
        <v>0</v>
      </c>
      <c r="C462" s="17">
        <f>+C42</f>
        <v>0</v>
      </c>
      <c r="D462" s="17"/>
      <c r="E462" s="17"/>
      <c r="F462" s="17"/>
      <c r="G462" s="17"/>
      <c r="H462" s="17"/>
      <c r="I462" s="17"/>
      <c r="J462" s="12"/>
    </row>
    <row r="463" spans="1:10" ht="12.75">
      <c r="A463" s="22" t="s">
        <v>306</v>
      </c>
      <c r="B463" s="17">
        <f>+B56</f>
        <v>0</v>
      </c>
      <c r="C463" s="17">
        <f>+C56</f>
        <v>0</v>
      </c>
      <c r="D463" s="17"/>
      <c r="E463" s="17"/>
      <c r="F463" s="17"/>
      <c r="G463" s="17"/>
      <c r="H463" s="17"/>
      <c r="I463" s="17"/>
      <c r="J463" s="12"/>
    </row>
    <row r="464" spans="1:10" ht="12.75">
      <c r="A464" s="21" t="s">
        <v>194</v>
      </c>
      <c r="B464" s="17">
        <f>+B420</f>
        <v>0</v>
      </c>
      <c r="C464" s="17">
        <f>+C420</f>
        <v>0</v>
      </c>
      <c r="D464" s="17"/>
      <c r="E464" s="17"/>
      <c r="F464" s="17"/>
      <c r="G464" s="17"/>
      <c r="H464" s="17"/>
      <c r="I464" s="17"/>
      <c r="J464" s="17"/>
    </row>
    <row r="465" spans="1:10" ht="13.5" thickBot="1">
      <c r="A465" s="31" t="s">
        <v>195</v>
      </c>
      <c r="B465" s="31"/>
      <c r="C465" s="31"/>
      <c r="D465" s="16"/>
      <c r="E465" s="16"/>
      <c r="F465" s="16"/>
      <c r="G465" s="16"/>
      <c r="H465" s="16"/>
      <c r="I465" s="16"/>
      <c r="J465" s="16"/>
    </row>
    <row r="467" spans="1:10" ht="12.75">
      <c r="A467" s="26" t="s">
        <v>189</v>
      </c>
      <c r="B467" s="17">
        <f>SUM(B460:B464)</f>
        <v>0</v>
      </c>
      <c r="C467" s="17">
        <f aca="true" t="shared" si="53" ref="C467:J467">SUM(C460:C464)</f>
        <v>0</v>
      </c>
      <c r="D467" s="17">
        <f t="shared" si="53"/>
        <v>0</v>
      </c>
      <c r="E467" s="17">
        <f t="shared" si="53"/>
        <v>0</v>
      </c>
      <c r="F467" s="17">
        <f t="shared" si="53"/>
        <v>0</v>
      </c>
      <c r="G467" s="17">
        <f t="shared" si="53"/>
        <v>0</v>
      </c>
      <c r="H467" s="17">
        <f t="shared" si="53"/>
        <v>0</v>
      </c>
      <c r="I467" s="17">
        <f t="shared" si="53"/>
        <v>0</v>
      </c>
      <c r="J467" s="17">
        <f t="shared" si="53"/>
        <v>0</v>
      </c>
    </row>
    <row r="468" spans="1:10" ht="13.5" thickBot="1">
      <c r="A468" s="8"/>
      <c r="B468" s="8"/>
      <c r="C468" s="8"/>
      <c r="D468" s="8"/>
      <c r="E468" s="8"/>
      <c r="F468" s="8"/>
      <c r="G468" s="8"/>
      <c r="H468" s="8"/>
      <c r="I468" s="8"/>
      <c r="J468" s="8"/>
    </row>
    <row r="470" spans="1:10" ht="12.75">
      <c r="A470" s="22" t="s">
        <v>181</v>
      </c>
      <c r="D470" s="20"/>
      <c r="E470" s="12"/>
      <c r="F470" s="12"/>
      <c r="G470" s="12"/>
      <c r="H470" s="12"/>
      <c r="I470" s="12"/>
      <c r="J470" s="12"/>
    </row>
    <row r="471" spans="1:10" ht="12.75">
      <c r="A471" s="2" t="s">
        <v>182</v>
      </c>
      <c r="B471" s="17">
        <f>+$B$377</f>
        <v>0</v>
      </c>
      <c r="C471" s="17">
        <f>+$C$377</f>
        <v>0</v>
      </c>
      <c r="D471" s="17"/>
      <c r="E471" s="17"/>
      <c r="F471" s="17"/>
      <c r="G471" s="17"/>
      <c r="H471" s="17"/>
      <c r="I471" s="17"/>
      <c r="J471" s="17"/>
    </row>
    <row r="472" spans="1:10" ht="12.75">
      <c r="A472" s="1" t="s">
        <v>183</v>
      </c>
      <c r="B472" s="17"/>
      <c r="C472" s="17"/>
      <c r="D472" s="17"/>
      <c r="E472" s="17"/>
      <c r="F472" s="17"/>
      <c r="G472" s="17"/>
      <c r="H472" s="17"/>
      <c r="I472" s="17"/>
      <c r="J472" s="17"/>
    </row>
    <row r="473" spans="1:10" ht="12.75">
      <c r="A473" s="22" t="s">
        <v>307</v>
      </c>
      <c r="B473" s="17">
        <f>+B170</f>
        <v>0</v>
      </c>
      <c r="C473" s="17">
        <f>+C170</f>
        <v>0</v>
      </c>
      <c r="D473" s="17"/>
      <c r="E473" s="17"/>
      <c r="F473" s="17"/>
      <c r="G473" s="17"/>
      <c r="H473" s="17"/>
      <c r="I473" s="17"/>
      <c r="J473" s="12"/>
    </row>
    <row r="474" spans="1:10" ht="12.75">
      <c r="A474" s="22" t="s">
        <v>185</v>
      </c>
      <c r="B474" s="17"/>
      <c r="C474" s="17"/>
      <c r="D474" s="12"/>
      <c r="E474" s="12"/>
      <c r="F474" s="12"/>
      <c r="G474" s="12"/>
      <c r="H474" s="12"/>
      <c r="I474" s="12"/>
      <c r="J474" s="12"/>
    </row>
    <row r="475" spans="1:10" ht="12.75">
      <c r="A475" s="21" t="s">
        <v>196</v>
      </c>
      <c r="B475" s="17">
        <f>+B434</f>
        <v>0</v>
      </c>
      <c r="C475" s="17">
        <f>+C434</f>
        <v>0</v>
      </c>
      <c r="D475" s="17"/>
      <c r="E475" s="17"/>
      <c r="F475" s="17"/>
      <c r="G475" s="17"/>
      <c r="H475" s="17"/>
      <c r="I475" s="17"/>
      <c r="J475" s="12"/>
    </row>
    <row r="476" spans="1:10" ht="12.75">
      <c r="A476" s="21" t="s">
        <v>197</v>
      </c>
      <c r="B476" s="17">
        <f>+B435</f>
        <v>0</v>
      </c>
      <c r="C476" s="17">
        <f>+C435</f>
        <v>0</v>
      </c>
      <c r="D476" s="17"/>
      <c r="E476" s="17"/>
      <c r="F476" s="17"/>
      <c r="G476" s="17"/>
      <c r="H476" s="17"/>
      <c r="I476" s="17"/>
      <c r="J476" s="12"/>
    </row>
    <row r="477" spans="1:10" ht="12.75">
      <c r="A477" s="22" t="s">
        <v>198</v>
      </c>
      <c r="B477" s="17">
        <f>+B436</f>
        <v>0</v>
      </c>
      <c r="C477" s="17">
        <f>+C436</f>
        <v>0</v>
      </c>
      <c r="D477" s="17"/>
      <c r="E477" s="17"/>
      <c r="F477" s="17"/>
      <c r="G477" s="17"/>
      <c r="H477" s="17"/>
      <c r="I477" s="17"/>
      <c r="J477" s="12"/>
    </row>
    <row r="478" spans="1:10" ht="13.5" thickBot="1">
      <c r="A478" s="31"/>
      <c r="B478" s="31"/>
      <c r="C478" s="31"/>
      <c r="D478" s="16"/>
      <c r="E478" s="16"/>
      <c r="F478" s="16"/>
      <c r="G478" s="16"/>
      <c r="H478" s="16"/>
      <c r="I478" s="16"/>
      <c r="J478" s="16"/>
    </row>
    <row r="479" spans="1:10" ht="12.75">
      <c r="A479" s="22"/>
      <c r="B479" s="17"/>
      <c r="C479" s="17"/>
      <c r="D479" s="12"/>
      <c r="E479" s="12"/>
      <c r="F479" s="12"/>
      <c r="G479" s="12"/>
      <c r="H479" s="12"/>
      <c r="I479" s="12"/>
      <c r="J479" s="12"/>
    </row>
    <row r="480" spans="1:10" ht="12.75">
      <c r="A480" s="25" t="s">
        <v>190</v>
      </c>
      <c r="B480" s="17">
        <f>SUM(B471:B478)</f>
        <v>0</v>
      </c>
      <c r="C480" s="17">
        <f>SUM(C471:C478)</f>
        <v>0</v>
      </c>
      <c r="D480" s="17"/>
      <c r="E480" s="17"/>
      <c r="F480" s="17"/>
      <c r="G480" s="17"/>
      <c r="H480" s="17"/>
      <c r="I480" s="17"/>
      <c r="J480" s="17"/>
    </row>
    <row r="481" spans="1:10" ht="12.75">
      <c r="A481" s="22"/>
      <c r="B481" s="17"/>
      <c r="C481" s="17"/>
      <c r="D481" s="12"/>
      <c r="E481" s="12"/>
      <c r="F481" s="12"/>
      <c r="G481" s="12"/>
      <c r="H481" s="12"/>
      <c r="I481" s="12"/>
      <c r="J481" s="12"/>
    </row>
    <row r="482" spans="1:10" ht="12.75">
      <c r="A482" s="21" t="s">
        <v>191</v>
      </c>
      <c r="B482" s="17">
        <f>+B467-B480</f>
        <v>0</v>
      </c>
      <c r="C482" s="17">
        <f>+C467-C480</f>
        <v>0</v>
      </c>
      <c r="D482" s="17"/>
      <c r="E482" s="17"/>
      <c r="F482" s="17"/>
      <c r="G482" s="17"/>
      <c r="H482" s="17"/>
      <c r="I482" s="17"/>
      <c r="J482" s="17"/>
    </row>
    <row r="483" spans="1:10" ht="13.5" thickBot="1">
      <c r="A483" s="31"/>
      <c r="B483" s="31"/>
      <c r="C483" s="31"/>
      <c r="D483" s="16"/>
      <c r="E483" s="16"/>
      <c r="F483" s="16"/>
      <c r="G483" s="16"/>
      <c r="H483" s="16"/>
      <c r="I483" s="16"/>
      <c r="J483" s="16"/>
    </row>
    <row r="485" spans="1:10" ht="12.75">
      <c r="A485" s="26" t="s">
        <v>192</v>
      </c>
      <c r="B485" s="17">
        <f>+B482</f>
        <v>0</v>
      </c>
      <c r="C485" s="17">
        <f>+B485+C482</f>
        <v>0</v>
      </c>
      <c r="D485" s="17">
        <f>+C485+D482</f>
        <v>0</v>
      </c>
      <c r="E485" s="17">
        <f aca="true" t="shared" si="54" ref="E485:J485">+D485+E482</f>
        <v>0</v>
      </c>
      <c r="F485" s="17">
        <f t="shared" si="54"/>
        <v>0</v>
      </c>
      <c r="G485" s="17">
        <f t="shared" si="54"/>
        <v>0</v>
      </c>
      <c r="H485" s="17">
        <f t="shared" si="54"/>
        <v>0</v>
      </c>
      <c r="I485" s="17">
        <f t="shared" si="54"/>
        <v>0</v>
      </c>
      <c r="J485" s="17">
        <f t="shared" si="54"/>
        <v>0</v>
      </c>
    </row>
    <row r="486" spans="1:10" ht="13.5" thickBot="1">
      <c r="A486" s="8"/>
      <c r="B486" s="8"/>
      <c r="C486" s="8"/>
      <c r="D486" s="8"/>
      <c r="E486" s="8"/>
      <c r="F486" s="8"/>
      <c r="G486" s="8"/>
      <c r="H486" s="8"/>
      <c r="I486" s="8"/>
      <c r="J486" s="8"/>
    </row>
    <row r="490" spans="1:9" ht="15.75">
      <c r="A490" s="6" t="s">
        <v>246</v>
      </c>
      <c r="B490" s="6"/>
      <c r="C490" s="6"/>
      <c r="D490" s="6"/>
      <c r="E490" s="6"/>
      <c r="F490" s="6"/>
      <c r="G490" s="6"/>
      <c r="H490" s="6"/>
      <c r="I490" s="6"/>
    </row>
    <row r="491" spans="1:9" ht="15.75">
      <c r="A491" s="6" t="s">
        <v>200</v>
      </c>
      <c r="B491" s="6"/>
      <c r="C491" s="6"/>
      <c r="D491" s="6"/>
      <c r="E491" s="6"/>
      <c r="F491" s="6"/>
      <c r="G491" s="6"/>
      <c r="H491" s="6"/>
      <c r="I491" s="6"/>
    </row>
    <row r="492" spans="1:9" ht="16.5" thickBot="1">
      <c r="A492" s="6" t="s">
        <v>56</v>
      </c>
      <c r="B492" s="6"/>
      <c r="C492" s="6"/>
      <c r="D492" s="6"/>
      <c r="E492" s="6"/>
      <c r="F492" s="6"/>
      <c r="G492" s="6"/>
      <c r="H492" s="6"/>
      <c r="I492" s="6"/>
    </row>
    <row r="493" spans="1:9" ht="12.75">
      <c r="A493" s="24"/>
      <c r="B493" s="24"/>
      <c r="C493" s="24"/>
      <c r="D493" s="24"/>
      <c r="E493" s="24"/>
      <c r="F493" s="24"/>
      <c r="G493" s="24"/>
      <c r="H493" s="24"/>
      <c r="I493" s="24"/>
    </row>
    <row r="494" spans="1:9" ht="15.75" thickBot="1">
      <c r="A494" s="7" t="s">
        <v>57</v>
      </c>
      <c r="B494" s="9" t="s">
        <v>276</v>
      </c>
      <c r="C494" s="9"/>
      <c r="D494" s="9" t="s">
        <v>58</v>
      </c>
      <c r="E494" s="9"/>
      <c r="F494" s="9"/>
      <c r="G494" s="9"/>
      <c r="H494" s="9"/>
      <c r="I494" s="9"/>
    </row>
    <row r="496" spans="1:9" ht="13.5" thickBot="1">
      <c r="A496" s="8" t="s">
        <v>59</v>
      </c>
      <c r="B496" s="33">
        <f aca="true" t="shared" si="55" ref="B496:I496">+B$28</f>
        <v>1</v>
      </c>
      <c r="C496" s="33">
        <f t="shared" si="55"/>
        <v>2</v>
      </c>
      <c r="D496" s="33">
        <f t="shared" si="55"/>
        <v>3</v>
      </c>
      <c r="E496" s="33">
        <f t="shared" si="55"/>
        <v>4</v>
      </c>
      <c r="F496" s="33">
        <f t="shared" si="55"/>
        <v>5</v>
      </c>
      <c r="G496" s="33">
        <f t="shared" si="55"/>
        <v>6</v>
      </c>
      <c r="H496" s="33">
        <f t="shared" si="55"/>
        <v>7</v>
      </c>
      <c r="I496" s="33">
        <f t="shared" si="55"/>
        <v>8</v>
      </c>
    </row>
    <row r="498" spans="1:9" ht="13.5" thickBot="1">
      <c r="A498" s="8" t="s">
        <v>277</v>
      </c>
      <c r="B498" s="8"/>
      <c r="C498" s="8"/>
      <c r="D498" s="11">
        <f aca="true" t="shared" si="56" ref="D498:I498">+D$30</f>
        <v>0</v>
      </c>
      <c r="E498" s="11">
        <f t="shared" si="56"/>
        <v>0</v>
      </c>
      <c r="F498" s="11">
        <f t="shared" si="56"/>
        <v>0</v>
      </c>
      <c r="G498" s="11">
        <f t="shared" si="56"/>
        <v>0</v>
      </c>
      <c r="H498" s="11">
        <f t="shared" si="56"/>
        <v>0</v>
      </c>
      <c r="I498" s="11">
        <f t="shared" si="56"/>
        <v>0</v>
      </c>
    </row>
    <row r="500" spans="1:9" ht="12.75">
      <c r="A500" s="22" t="s">
        <v>201</v>
      </c>
      <c r="D500" s="20"/>
      <c r="E500" s="12"/>
      <c r="F500" s="12"/>
      <c r="G500" s="12"/>
      <c r="H500" s="12"/>
      <c r="I500" s="12"/>
    </row>
    <row r="501" spans="1:9" ht="12.75">
      <c r="A501" s="2" t="s">
        <v>202</v>
      </c>
      <c r="B501" s="17"/>
      <c r="C501" s="17"/>
      <c r="D501" s="17"/>
      <c r="E501" s="17"/>
      <c r="F501" s="17"/>
      <c r="G501" s="17"/>
      <c r="H501" s="17"/>
      <c r="I501" s="17"/>
    </row>
    <row r="502" spans="1:9" ht="12.75">
      <c r="A502" s="34" t="s">
        <v>203</v>
      </c>
      <c r="B502" s="17">
        <f>+B444+D200</f>
        <v>0</v>
      </c>
      <c r="C502" s="17">
        <f>+C444+E200</f>
        <v>0</v>
      </c>
      <c r="D502" s="17"/>
      <c r="E502" s="17"/>
      <c r="F502" s="17"/>
      <c r="G502" s="17"/>
      <c r="H502" s="17"/>
      <c r="I502" s="17"/>
    </row>
    <row r="503" spans="1:9" ht="12.75">
      <c r="A503" s="34" t="s">
        <v>105</v>
      </c>
      <c r="B503" s="17">
        <f>+D219</f>
        <v>0</v>
      </c>
      <c r="C503" s="17">
        <f>+E219</f>
        <v>0</v>
      </c>
      <c r="D503" s="17"/>
      <c r="E503" s="17"/>
      <c r="F503" s="17"/>
      <c r="G503" s="17"/>
      <c r="H503" s="17"/>
      <c r="I503" s="17"/>
    </row>
    <row r="504" spans="1:9" ht="12.75">
      <c r="A504" s="34" t="s">
        <v>204</v>
      </c>
      <c r="B504" s="17">
        <f>+D221</f>
        <v>0</v>
      </c>
      <c r="C504" s="17">
        <f>+E221</f>
        <v>0</v>
      </c>
      <c r="D504" s="17"/>
      <c r="E504" s="17"/>
      <c r="F504" s="17"/>
      <c r="G504" s="17"/>
      <c r="H504" s="17"/>
      <c r="I504" s="17"/>
    </row>
    <row r="505" spans="1:9" ht="12.75">
      <c r="A505" s="35" t="s">
        <v>205</v>
      </c>
      <c r="B505" s="17">
        <f>+D222</f>
        <v>0</v>
      </c>
      <c r="C505" s="17">
        <f>+E222</f>
        <v>0</v>
      </c>
      <c r="D505" s="17"/>
      <c r="E505" s="17"/>
      <c r="F505" s="17"/>
      <c r="G505" s="17"/>
      <c r="H505" s="17"/>
      <c r="I505" s="17"/>
    </row>
    <row r="506" spans="1:9" ht="12.75">
      <c r="A506" s="34" t="s">
        <v>206</v>
      </c>
      <c r="B506" s="17">
        <f>+D223</f>
        <v>0</v>
      </c>
      <c r="C506" s="17">
        <f>+E223</f>
        <v>0</v>
      </c>
      <c r="D506" s="17"/>
      <c r="E506" s="17"/>
      <c r="F506" s="17"/>
      <c r="G506" s="17"/>
      <c r="H506" s="17"/>
      <c r="I506" s="17"/>
    </row>
    <row r="507" spans="1:9" ht="13.5" thickBot="1">
      <c r="A507" s="34" t="s">
        <v>207</v>
      </c>
      <c r="B507" s="31"/>
      <c r="C507" s="31"/>
      <c r="D507" s="31"/>
      <c r="E507" s="31"/>
      <c r="F507" s="31"/>
      <c r="G507" s="31"/>
      <c r="H507" s="31"/>
      <c r="I507" s="31"/>
    </row>
    <row r="508" spans="1:9" ht="12.75">
      <c r="A508" s="34" t="s">
        <v>208</v>
      </c>
      <c r="B508" s="17">
        <f>SUM(B502:B507)</f>
        <v>0</v>
      </c>
      <c r="C508" s="17">
        <f aca="true" t="shared" si="57" ref="C508:I508">SUM(C502:C507)</f>
        <v>0</v>
      </c>
      <c r="D508" s="17">
        <f t="shared" si="57"/>
        <v>0</v>
      </c>
      <c r="E508" s="17">
        <f t="shared" si="57"/>
        <v>0</v>
      </c>
      <c r="F508" s="17">
        <f t="shared" si="57"/>
        <v>0</v>
      </c>
      <c r="G508" s="17">
        <f t="shared" si="57"/>
        <v>0</v>
      </c>
      <c r="H508" s="17">
        <f t="shared" si="57"/>
        <v>0</v>
      </c>
      <c r="I508" s="17">
        <f t="shared" si="57"/>
        <v>0</v>
      </c>
    </row>
    <row r="510" ht="12.75">
      <c r="A510" s="1" t="s">
        <v>209</v>
      </c>
    </row>
    <row r="511" ht="12.75">
      <c r="A511" s="2" t="s">
        <v>210</v>
      </c>
    </row>
    <row r="512" spans="1:9" ht="12.75">
      <c r="A512" s="35" t="s">
        <v>211</v>
      </c>
      <c r="B512" s="17">
        <f>+B263</f>
        <v>0</v>
      </c>
      <c r="C512" s="17">
        <f>+C263+B512</f>
        <v>0</v>
      </c>
      <c r="D512" s="17"/>
      <c r="E512" s="17"/>
      <c r="F512" s="17"/>
      <c r="G512" s="17"/>
      <c r="H512" s="17"/>
      <c r="I512" s="17"/>
    </row>
    <row r="513" ht="12.75">
      <c r="A513" t="s">
        <v>212</v>
      </c>
    </row>
    <row r="514" spans="1:9" ht="12.75">
      <c r="A514" s="35" t="s">
        <v>213</v>
      </c>
      <c r="B514" s="17">
        <f>+B264-B32</f>
        <v>0</v>
      </c>
      <c r="C514" s="17">
        <f>+C264-C32+B514</f>
        <v>0</v>
      </c>
      <c r="D514" s="17"/>
      <c r="E514" s="17"/>
      <c r="F514" s="17"/>
      <c r="G514" s="17"/>
      <c r="H514" s="17"/>
      <c r="I514" s="17"/>
    </row>
    <row r="515" spans="1:9" ht="12.75">
      <c r="A515" s="35" t="s">
        <v>214</v>
      </c>
      <c r="B515" s="17">
        <f>+B265-B34</f>
        <v>0</v>
      </c>
      <c r="C515" s="17">
        <f>+C265-C34+B515</f>
        <v>0</v>
      </c>
      <c r="D515" s="17"/>
      <c r="E515" s="17"/>
      <c r="F515" s="17"/>
      <c r="G515" s="17"/>
      <c r="H515" s="17"/>
      <c r="I515" s="17"/>
    </row>
    <row r="516" spans="1:9" ht="12.75">
      <c r="A516" s="35" t="s">
        <v>215</v>
      </c>
      <c r="B516" s="17">
        <f>+B267-B38</f>
        <v>0</v>
      </c>
      <c r="C516" s="17">
        <f>+C267-C38+B516</f>
        <v>0</v>
      </c>
      <c r="D516" s="17"/>
      <c r="E516" s="17"/>
      <c r="F516" s="17"/>
      <c r="G516" s="17"/>
      <c r="H516" s="17"/>
      <c r="I516" s="17"/>
    </row>
    <row r="517" spans="1:9" ht="12.75">
      <c r="A517" s="34" t="s">
        <v>308</v>
      </c>
      <c r="B517" s="17">
        <f>+B266-B36</f>
        <v>0</v>
      </c>
      <c r="C517" s="17">
        <f>+C266-C36+B517</f>
        <v>0</v>
      </c>
      <c r="D517" s="17"/>
      <c r="E517" s="17"/>
      <c r="F517" s="17"/>
      <c r="G517" s="17"/>
      <c r="H517" s="17"/>
      <c r="I517" s="17"/>
    </row>
    <row r="518" spans="1:9" ht="13.5" thickBot="1">
      <c r="A518" s="35" t="s">
        <v>216</v>
      </c>
      <c r="B518" s="31"/>
      <c r="C518" s="31"/>
      <c r="D518" s="31"/>
      <c r="E518" s="31"/>
      <c r="F518" s="31"/>
      <c r="G518" s="31"/>
      <c r="H518" s="31"/>
      <c r="I518" s="31"/>
    </row>
    <row r="519" spans="1:9" ht="12.75">
      <c r="A519" s="35" t="s">
        <v>217</v>
      </c>
      <c r="B519" s="17">
        <f>SUM(B512:B518)</f>
        <v>0</v>
      </c>
      <c r="C519" s="17">
        <f aca="true" t="shared" si="58" ref="C519:I519">SUM(C512:C518)</f>
        <v>0</v>
      </c>
      <c r="D519" s="17">
        <f t="shared" si="58"/>
        <v>0</v>
      </c>
      <c r="E519" s="17">
        <f t="shared" si="58"/>
        <v>0</v>
      </c>
      <c r="F519" s="17">
        <f t="shared" si="58"/>
        <v>0</v>
      </c>
      <c r="G519" s="17">
        <f t="shared" si="58"/>
        <v>0</v>
      </c>
      <c r="H519" s="17">
        <f t="shared" si="58"/>
        <v>0</v>
      </c>
      <c r="I519" s="17">
        <f t="shared" si="58"/>
        <v>0</v>
      </c>
    </row>
    <row r="520" ht="12.75">
      <c r="A520" s="2" t="s">
        <v>218</v>
      </c>
    </row>
    <row r="521" spans="1:9" ht="13.5" thickBot="1">
      <c r="A521" s="35" t="s">
        <v>219</v>
      </c>
      <c r="B521" s="31">
        <f>+B273-B56</f>
        <v>0</v>
      </c>
      <c r="C521" s="31">
        <f>+B521+C273-C56</f>
        <v>0</v>
      </c>
      <c r="D521" s="31"/>
      <c r="E521" s="31"/>
      <c r="F521" s="31"/>
      <c r="G521" s="31"/>
      <c r="H521" s="31"/>
      <c r="I521" s="31"/>
    </row>
    <row r="522" spans="1:9" ht="12.75">
      <c r="A522" s="35" t="s">
        <v>220</v>
      </c>
      <c r="B522" s="17">
        <f>+B521</f>
        <v>0</v>
      </c>
      <c r="C522" s="17">
        <f aca="true" t="shared" si="59" ref="C522:I522">+C521</f>
        <v>0</v>
      </c>
      <c r="D522" s="17">
        <f t="shared" si="59"/>
        <v>0</v>
      </c>
      <c r="E522" s="17">
        <f t="shared" si="59"/>
        <v>0</v>
      </c>
      <c r="F522" s="17">
        <f t="shared" si="59"/>
        <v>0</v>
      </c>
      <c r="G522" s="17">
        <f t="shared" si="59"/>
        <v>0</v>
      </c>
      <c r="H522" s="17">
        <f t="shared" si="59"/>
        <v>0</v>
      </c>
      <c r="I522" s="17">
        <f t="shared" si="59"/>
        <v>0</v>
      </c>
    </row>
    <row r="523" spans="1:9" ht="13.5" thickBot="1">
      <c r="A523" s="8"/>
      <c r="B523" s="8"/>
      <c r="C523" s="8"/>
      <c r="D523" s="8"/>
      <c r="E523" s="8"/>
      <c r="F523" s="8"/>
      <c r="G523" s="8"/>
      <c r="H523" s="8"/>
      <c r="I523" s="8"/>
    </row>
    <row r="524" spans="1:9" ht="13.5" thickBot="1">
      <c r="A524" s="37" t="s">
        <v>221</v>
      </c>
      <c r="B524" s="31">
        <f>+B522+B519+B508</f>
        <v>0</v>
      </c>
      <c r="C524" s="31">
        <f aca="true" t="shared" si="60" ref="C524:I524">+C522+C519+C508</f>
        <v>0</v>
      </c>
      <c r="D524" s="31">
        <f t="shared" si="60"/>
        <v>0</v>
      </c>
      <c r="E524" s="31">
        <f t="shared" si="60"/>
        <v>0</v>
      </c>
      <c r="F524" s="31">
        <f t="shared" si="60"/>
        <v>0</v>
      </c>
      <c r="G524" s="31">
        <f t="shared" si="60"/>
        <v>0</v>
      </c>
      <c r="H524" s="31">
        <f t="shared" si="60"/>
        <v>0</v>
      </c>
      <c r="I524" s="31">
        <f t="shared" si="60"/>
        <v>0</v>
      </c>
    </row>
    <row r="526" ht="12.75">
      <c r="A526" t="s">
        <v>222</v>
      </c>
    </row>
    <row r="528" ht="12.75">
      <c r="A528" t="s">
        <v>223</v>
      </c>
    </row>
    <row r="529" spans="1:9" ht="12.75">
      <c r="A529" s="35" t="s">
        <v>224</v>
      </c>
      <c r="B529" s="17">
        <f>+D242</f>
        <v>0</v>
      </c>
      <c r="C529" s="17">
        <f>+E242+B529</f>
        <v>0</v>
      </c>
      <c r="D529" s="17"/>
      <c r="E529" s="17"/>
      <c r="F529" s="17"/>
      <c r="G529" s="17"/>
      <c r="H529" s="17"/>
      <c r="I529" s="17"/>
    </row>
    <row r="530" spans="1:9" ht="12.75">
      <c r="A530" s="35" t="s">
        <v>225</v>
      </c>
      <c r="B530" s="17">
        <f>+B395-B72</f>
        <v>0</v>
      </c>
      <c r="C530" s="17">
        <f>+C395-C72+B530</f>
        <v>0</v>
      </c>
      <c r="D530" s="17"/>
      <c r="E530" s="17"/>
      <c r="F530" s="17"/>
      <c r="G530" s="17"/>
      <c r="H530" s="17"/>
      <c r="I530" s="17"/>
    </row>
    <row r="531" spans="1:9" ht="13.5" thickBot="1">
      <c r="A531" s="35" t="s">
        <v>226</v>
      </c>
      <c r="B531" s="31"/>
      <c r="C531" s="31"/>
      <c r="D531" s="31"/>
      <c r="E531" s="31"/>
      <c r="F531" s="31"/>
      <c r="G531" s="31"/>
      <c r="H531" s="31"/>
      <c r="I531" s="31"/>
    </row>
    <row r="532" spans="1:9" ht="12.75">
      <c r="A532" s="34" t="s">
        <v>227</v>
      </c>
      <c r="B532" s="17">
        <f>+B529+B530</f>
        <v>0</v>
      </c>
      <c r="C532" s="17">
        <f aca="true" t="shared" si="61" ref="C532:I532">+C529+C530</f>
        <v>0</v>
      </c>
      <c r="D532" s="17">
        <f t="shared" si="61"/>
        <v>0</v>
      </c>
      <c r="E532" s="17">
        <f t="shared" si="61"/>
        <v>0</v>
      </c>
      <c r="F532" s="17">
        <f t="shared" si="61"/>
        <v>0</v>
      </c>
      <c r="G532" s="17">
        <f t="shared" si="61"/>
        <v>0</v>
      </c>
      <c r="H532" s="17">
        <f t="shared" si="61"/>
        <v>0</v>
      </c>
      <c r="I532" s="17">
        <f t="shared" si="61"/>
        <v>0</v>
      </c>
    </row>
    <row r="534" ht="12.75">
      <c r="A534" t="s">
        <v>228</v>
      </c>
    </row>
    <row r="535" spans="1:9" ht="12.75">
      <c r="A535" s="35" t="s">
        <v>229</v>
      </c>
      <c r="B535" s="17">
        <f>+B392</f>
        <v>0</v>
      </c>
      <c r="C535" s="17">
        <f>+C392+B535</f>
        <v>0</v>
      </c>
      <c r="D535" s="17"/>
      <c r="E535" s="17"/>
      <c r="F535" s="17"/>
      <c r="G535" s="17"/>
      <c r="H535" s="17"/>
      <c r="I535" s="17"/>
    </row>
    <row r="536" spans="1:9" ht="12.75">
      <c r="A536" s="35" t="s">
        <v>230</v>
      </c>
      <c r="B536" s="17">
        <f>+B355</f>
        <v>0</v>
      </c>
      <c r="C536" s="17">
        <f>+C355</f>
        <v>0</v>
      </c>
      <c r="D536" s="17"/>
      <c r="E536" s="17"/>
      <c r="F536" s="17"/>
      <c r="G536" s="17"/>
      <c r="H536" s="17"/>
      <c r="I536" s="17"/>
    </row>
    <row r="537" spans="1:9" ht="13.5" thickBot="1">
      <c r="A537" s="35"/>
      <c r="B537" s="31"/>
      <c r="C537" s="31"/>
      <c r="D537" s="31"/>
      <c r="E537" s="31"/>
      <c r="F537" s="31"/>
      <c r="G537" s="31"/>
      <c r="H537" s="31"/>
      <c r="I537" s="31"/>
    </row>
    <row r="538" spans="1:9" ht="12.75">
      <c r="A538" s="35" t="s">
        <v>231</v>
      </c>
      <c r="B538" s="17">
        <f>+B535+B536</f>
        <v>0</v>
      </c>
      <c r="C538" s="17">
        <f aca="true" t="shared" si="62" ref="C538:I538">+C535+C536</f>
        <v>0</v>
      </c>
      <c r="D538" s="17">
        <f t="shared" si="62"/>
        <v>0</v>
      </c>
      <c r="E538" s="17">
        <f t="shared" si="62"/>
        <v>0</v>
      </c>
      <c r="F538" s="17">
        <f t="shared" si="62"/>
        <v>0</v>
      </c>
      <c r="G538" s="17">
        <f t="shared" si="62"/>
        <v>0</v>
      </c>
      <c r="H538" s="17">
        <f t="shared" si="62"/>
        <v>0</v>
      </c>
      <c r="I538" s="17">
        <f t="shared" si="62"/>
        <v>0</v>
      </c>
    </row>
    <row r="540" spans="1:9" ht="13.5" thickBot="1">
      <c r="A540" s="38" t="s">
        <v>232</v>
      </c>
      <c r="B540" s="31">
        <f>+B538+B532</f>
        <v>0</v>
      </c>
      <c r="C540" s="31">
        <f aca="true" t="shared" si="63" ref="C540:I540">+C538+C532</f>
        <v>0</v>
      </c>
      <c r="D540" s="31">
        <f t="shared" si="63"/>
        <v>0</v>
      </c>
      <c r="E540" s="31">
        <f t="shared" si="63"/>
        <v>0</v>
      </c>
      <c r="F540" s="31">
        <f t="shared" si="63"/>
        <v>0</v>
      </c>
      <c r="G540" s="31">
        <f t="shared" si="63"/>
        <v>0</v>
      </c>
      <c r="H540" s="31">
        <f t="shared" si="63"/>
        <v>0</v>
      </c>
      <c r="I540" s="31">
        <f t="shared" si="63"/>
        <v>0</v>
      </c>
    </row>
    <row r="544" spans="1:9" ht="15.75">
      <c r="A544" s="6" t="s">
        <v>268</v>
      </c>
      <c r="B544" s="6"/>
      <c r="C544" s="6"/>
      <c r="D544" s="6"/>
      <c r="E544" s="6"/>
      <c r="F544" s="6"/>
      <c r="G544" s="6"/>
      <c r="H544" s="6"/>
      <c r="I544" s="6"/>
    </row>
    <row r="545" spans="1:9" ht="15.75">
      <c r="A545" s="6" t="s">
        <v>309</v>
      </c>
      <c r="B545" s="6"/>
      <c r="C545" s="6"/>
      <c r="D545" s="6"/>
      <c r="E545" s="6"/>
      <c r="F545" s="6"/>
      <c r="G545" s="6"/>
      <c r="H545" s="6"/>
      <c r="I545" s="6"/>
    </row>
    <row r="546" spans="1:9" ht="16.5" thickBot="1">
      <c r="A546" s="6" t="s">
        <v>56</v>
      </c>
      <c r="B546" s="6"/>
      <c r="C546" s="6"/>
      <c r="D546" s="6"/>
      <c r="E546" s="6"/>
      <c r="F546" s="6"/>
      <c r="G546" s="6"/>
      <c r="H546" s="6"/>
      <c r="I546" s="6"/>
    </row>
    <row r="547" spans="1:13" ht="12.75">
      <c r="A547" s="24"/>
      <c r="B547" s="24"/>
      <c r="C547" s="24"/>
      <c r="D547" s="24"/>
      <c r="E547" s="24"/>
      <c r="F547" s="24"/>
      <c r="G547" s="24"/>
      <c r="H547" s="24"/>
      <c r="I547" s="24"/>
      <c r="L547" s="5"/>
      <c r="M547" s="12"/>
    </row>
    <row r="548" spans="1:9" ht="15.75" thickBot="1">
      <c r="A548" s="7" t="s">
        <v>57</v>
      </c>
      <c r="B548" s="9" t="s">
        <v>276</v>
      </c>
      <c r="C548" s="9"/>
      <c r="D548" s="9" t="s">
        <v>58</v>
      </c>
      <c r="E548" s="9"/>
      <c r="F548" s="9"/>
      <c r="G548" s="9"/>
      <c r="H548" s="9"/>
      <c r="I548" s="9"/>
    </row>
    <row r="550" spans="1:9" ht="13.5" thickBot="1">
      <c r="A550" s="44" t="s">
        <v>59</v>
      </c>
      <c r="B550" s="33">
        <f aca="true" t="shared" si="64" ref="B550:I550">+B$28</f>
        <v>1</v>
      </c>
      <c r="C550" s="33">
        <f t="shared" si="64"/>
        <v>2</v>
      </c>
      <c r="D550" s="33">
        <f t="shared" si="64"/>
        <v>3</v>
      </c>
      <c r="E550" s="33">
        <f t="shared" si="64"/>
        <v>4</v>
      </c>
      <c r="F550" s="33">
        <f t="shared" si="64"/>
        <v>5</v>
      </c>
      <c r="G550" s="33">
        <f t="shared" si="64"/>
        <v>6</v>
      </c>
      <c r="H550" s="33">
        <f t="shared" si="64"/>
        <v>7</v>
      </c>
      <c r="I550" s="33">
        <f t="shared" si="64"/>
        <v>8</v>
      </c>
    </row>
    <row r="552" ht="12.75">
      <c r="A552" s="49" t="s">
        <v>248</v>
      </c>
    </row>
    <row r="553" spans="1:9" ht="12.75">
      <c r="A553" s="48" t="s">
        <v>322</v>
      </c>
      <c r="B553" s="17">
        <f>IF(+B529=0,0,+B508/B529)</f>
        <v>0</v>
      </c>
      <c r="C553" s="17"/>
      <c r="D553" s="17"/>
      <c r="E553" s="17"/>
      <c r="F553" s="17"/>
      <c r="G553" s="17"/>
      <c r="H553" s="17"/>
      <c r="I553" s="17"/>
    </row>
    <row r="554" spans="1:7" s="46" customFormat="1" ht="15.75" hidden="1" outlineLevel="1" thickBot="1">
      <c r="A554" s="49" t="str">
        <f>+MID(A553,4,60)</f>
        <v>Razón corriente o circulante (# veces)</v>
      </c>
      <c r="B554" s="8"/>
      <c r="C554" s="47"/>
      <c r="D554" s="47"/>
      <c r="E554" s="47"/>
      <c r="F554" s="8"/>
      <c r="G554" s="51"/>
    </row>
    <row r="555" spans="1:6" s="46" customFormat="1" ht="15" hidden="1" outlineLevel="1">
      <c r="A555" s="49"/>
      <c r="B555"/>
      <c r="C555" s="50"/>
      <c r="D555" s="50"/>
      <c r="E555" s="50"/>
      <c r="F555"/>
    </row>
    <row r="556" spans="1:9" ht="12.75" collapsed="1">
      <c r="A556" s="52" t="s">
        <v>320</v>
      </c>
      <c r="B556" s="17">
        <f>IF(+B529=0,0,+(B508-B504-B505-B506)/B529)</f>
        <v>0</v>
      </c>
      <c r="C556" s="17"/>
      <c r="D556" s="17"/>
      <c r="E556" s="17"/>
      <c r="F556" s="17"/>
      <c r="G556" s="17"/>
      <c r="H556" s="17"/>
      <c r="I556" s="17"/>
    </row>
    <row r="557" spans="1:9" ht="15.75" hidden="1" outlineLevel="1" thickBot="1">
      <c r="A557" s="49" t="str">
        <f>+MID(A556,4,60)</f>
        <v>Prueba ácida o razón ácida (# veces)</v>
      </c>
      <c r="B557" s="8"/>
      <c r="C557" s="47"/>
      <c r="D557" s="47"/>
      <c r="E557" s="47"/>
      <c r="F557" s="8"/>
      <c r="G557" s="51"/>
      <c r="I557" s="46"/>
    </row>
    <row r="558" spans="1:9" ht="15" hidden="1" outlineLevel="1">
      <c r="A558" s="49"/>
      <c r="C558" s="50"/>
      <c r="D558" s="50"/>
      <c r="E558" s="50"/>
      <c r="G558" s="46"/>
      <c r="I558" s="46"/>
    </row>
    <row r="559" spans="1:9" ht="12.75" collapsed="1">
      <c r="A559" s="52" t="s">
        <v>321</v>
      </c>
      <c r="B559" s="17">
        <f>IF(+B530=0,0,+B519/B530)</f>
        <v>0</v>
      </c>
      <c r="C559" s="17"/>
      <c r="D559" s="17"/>
      <c r="E559" s="17"/>
      <c r="F559" s="17"/>
      <c r="G559" s="17"/>
      <c r="H559" s="17"/>
      <c r="I559" s="17"/>
    </row>
    <row r="560" spans="1:9" ht="15.75" hidden="1" outlineLevel="1" thickBot="1">
      <c r="A560" s="49" t="str">
        <f>+MID(A559,4,60)</f>
        <v>Respaldo de activos fijos (# veces)</v>
      </c>
      <c r="B560" s="8"/>
      <c r="C560" s="47"/>
      <c r="D560" s="47"/>
      <c r="E560" s="47"/>
      <c r="F560" s="8"/>
      <c r="G560" s="51"/>
      <c r="I560" s="46"/>
    </row>
    <row r="561" spans="1:9" ht="15" hidden="1" outlineLevel="1">
      <c r="A561" s="49"/>
      <c r="C561" s="50"/>
      <c r="D561" s="50"/>
      <c r="E561" s="50"/>
      <c r="G561" s="46"/>
      <c r="I561" s="46"/>
    </row>
    <row r="562" spans="1:9" ht="12.75" collapsed="1">
      <c r="A562" s="52" t="s">
        <v>249</v>
      </c>
      <c r="B562" s="17">
        <f>B508-B529</f>
        <v>0</v>
      </c>
      <c r="C562" s="17"/>
      <c r="D562" s="17"/>
      <c r="E562" s="17"/>
      <c r="F562" s="17"/>
      <c r="G562" s="17"/>
      <c r="H562" s="17"/>
      <c r="I562" s="17"/>
    </row>
    <row r="563" spans="1:9" ht="15" hidden="1" outlineLevel="1">
      <c r="A563" s="49" t="str">
        <f>+MID(A562,4,60)</f>
        <v>Capital de trabajo neto (unidades monetarias)</v>
      </c>
      <c r="C563" s="50"/>
      <c r="D563" s="50"/>
      <c r="E563" s="50"/>
      <c r="G563" s="51"/>
      <c r="I563" s="46"/>
    </row>
    <row r="564" ht="12.75" hidden="1" outlineLevel="1">
      <c r="A564" s="49"/>
    </row>
    <row r="565" ht="12.75" collapsed="1">
      <c r="A565" s="52"/>
    </row>
    <row r="566" ht="12.75">
      <c r="A566" s="52"/>
    </row>
    <row r="567" ht="12.75">
      <c r="A567" s="49" t="s">
        <v>250</v>
      </c>
    </row>
    <row r="568" spans="1:9" ht="12.75">
      <c r="A568" s="52" t="s">
        <v>251</v>
      </c>
      <c r="B568" s="17">
        <f>+IF(AVERAGE(B504:B506)=0,0,B91/AVERAGE(B504:B506))</f>
        <v>0</v>
      </c>
      <c r="C568" s="17"/>
      <c r="D568" s="17"/>
      <c r="E568" s="17"/>
      <c r="F568" s="17"/>
      <c r="G568" s="17"/>
      <c r="H568" s="17"/>
      <c r="I568" s="17"/>
    </row>
    <row r="569" spans="1:9" ht="15.75" hidden="1" outlineLevel="1" thickBot="1">
      <c r="A569" s="49" t="str">
        <f>+MID(A568,4,60)</f>
        <v>Rotación de inventarios</v>
      </c>
      <c r="B569" s="8"/>
      <c r="C569" s="47"/>
      <c r="D569" s="47"/>
      <c r="E569" s="47"/>
      <c r="F569" s="8"/>
      <c r="G569" s="51"/>
      <c r="I569" s="46"/>
    </row>
    <row r="570" spans="1:9" ht="15" hidden="1" outlineLevel="1">
      <c r="A570" s="52"/>
      <c r="C570" s="50"/>
      <c r="D570" s="50"/>
      <c r="E570" s="50"/>
      <c r="G570" s="46"/>
      <c r="I570" s="46"/>
    </row>
    <row r="571" spans="1:9" ht="12.75" collapsed="1">
      <c r="A571" s="55" t="s">
        <v>310</v>
      </c>
      <c r="B571" s="17">
        <f>IF(B91=0,0,(360*AVERAGE(B504:B506)/B91))</f>
        <v>0</v>
      </c>
      <c r="C571" s="17"/>
      <c r="D571" s="17"/>
      <c r="E571" s="17"/>
      <c r="F571" s="17"/>
      <c r="G571" s="17"/>
      <c r="H571" s="17"/>
      <c r="I571" s="17"/>
    </row>
    <row r="572" spans="1:9" ht="15.75" hidden="1" outlineLevel="1" thickBot="1">
      <c r="A572" s="49" t="str">
        <f>+MID(A571,4,60)</f>
        <v>Disponibilidad de inventario de materia prima ( # veces)</v>
      </c>
      <c r="B572" s="8"/>
      <c r="C572" s="47"/>
      <c r="D572" s="47"/>
      <c r="E572" s="47"/>
      <c r="F572" s="8"/>
      <c r="G572" s="51"/>
      <c r="I572" s="46"/>
    </row>
    <row r="573" spans="1:9" ht="15" hidden="1" outlineLevel="1">
      <c r="A573" s="49"/>
      <c r="C573" s="50"/>
      <c r="D573" s="50"/>
      <c r="E573" s="50"/>
      <c r="G573" s="46"/>
      <c r="I573" s="46"/>
    </row>
    <row r="574" spans="1:9" ht="12.75" collapsed="1">
      <c r="A574" s="55" t="s">
        <v>311</v>
      </c>
      <c r="B574" s="17">
        <f>IF(B506=0,0,+B329/B506)</f>
        <v>0</v>
      </c>
      <c r="C574" s="17"/>
      <c r="D574" s="17"/>
      <c r="E574" s="17"/>
      <c r="F574" s="17"/>
      <c r="G574" s="17"/>
      <c r="H574" s="17"/>
      <c r="I574" s="17"/>
    </row>
    <row r="575" spans="1:9" ht="15.75" hidden="1" outlineLevel="1" thickBot="1">
      <c r="A575" s="49" t="str">
        <f>+MID(A574,4,60)</f>
        <v>Rotación de inventario productos terminados ( # veces)</v>
      </c>
      <c r="B575" s="8"/>
      <c r="C575" s="47"/>
      <c r="D575" s="47"/>
      <c r="E575" s="47"/>
      <c r="F575" s="8"/>
      <c r="G575" s="51"/>
      <c r="I575" s="46"/>
    </row>
    <row r="576" spans="1:9" ht="15" hidden="1" outlineLevel="1">
      <c r="A576" s="49"/>
      <c r="C576" s="50"/>
      <c r="D576" s="50"/>
      <c r="E576" s="50"/>
      <c r="G576" s="46"/>
      <c r="I576" s="46"/>
    </row>
    <row r="577" spans="1:9" ht="12.75" collapsed="1">
      <c r="A577" s="55" t="s">
        <v>312</v>
      </c>
      <c r="B577" s="17">
        <f>IF(B329=0,0,+B506/B329)</f>
        <v>0</v>
      </c>
      <c r="C577" s="17"/>
      <c r="D577" s="17"/>
      <c r="E577" s="17"/>
      <c r="F577" s="17"/>
      <c r="G577" s="17"/>
      <c r="H577" s="17"/>
      <c r="I577" s="17"/>
    </row>
    <row r="578" spans="1:9" ht="15.75" hidden="1" outlineLevel="1" thickBot="1">
      <c r="A578" s="49" t="str">
        <f>+MID(A577,4,60)</f>
        <v>Disponibilidad de inventario de productos terminados(# veces</v>
      </c>
      <c r="B578" s="8"/>
      <c r="C578" s="47"/>
      <c r="D578" s="47"/>
      <c r="E578" s="47"/>
      <c r="F578" s="8"/>
      <c r="G578" s="51"/>
      <c r="I578" s="46"/>
    </row>
    <row r="579" spans="1:9" ht="15" hidden="1" outlineLevel="1">
      <c r="A579" s="49"/>
      <c r="C579" s="50"/>
      <c r="D579" s="50"/>
      <c r="E579" s="50"/>
      <c r="G579" s="46"/>
      <c r="I579" s="46"/>
    </row>
    <row r="580" spans="1:9" ht="12.75" collapsed="1">
      <c r="A580" s="55" t="s">
        <v>313</v>
      </c>
      <c r="B580" s="17">
        <f>+IF(B503=0,0,B328/B503)</f>
        <v>0</v>
      </c>
      <c r="C580" s="17"/>
      <c r="D580" s="17"/>
      <c r="E580" s="17"/>
      <c r="F580" s="17"/>
      <c r="G580" s="17"/>
      <c r="H580" s="17"/>
      <c r="I580" s="17"/>
    </row>
    <row r="581" spans="1:9" ht="15.75" hidden="1" outlineLevel="1" thickBot="1">
      <c r="A581" s="49" t="str">
        <f>+MID(A580,4,60)</f>
        <v>Rotación de Cartera (# veces)</v>
      </c>
      <c r="B581" s="8"/>
      <c r="C581" s="47"/>
      <c r="D581" s="47"/>
      <c r="E581" s="47"/>
      <c r="F581" s="8"/>
      <c r="G581" s="51"/>
      <c r="I581" s="46"/>
    </row>
    <row r="582" spans="1:9" ht="15" hidden="1" outlineLevel="1">
      <c r="A582" s="49"/>
      <c r="C582" s="50"/>
      <c r="D582" s="50"/>
      <c r="E582" s="50"/>
      <c r="G582" s="46"/>
      <c r="I582" s="46"/>
    </row>
    <row r="583" spans="1:9" ht="12.75" collapsed="1">
      <c r="A583" s="53" t="s">
        <v>252</v>
      </c>
      <c r="B583" s="17">
        <f>+IF(B328=0,0,360*B503/B328)</f>
        <v>0</v>
      </c>
      <c r="C583" s="17"/>
      <c r="D583" s="17"/>
      <c r="E583" s="17"/>
      <c r="F583" s="17"/>
      <c r="G583" s="17"/>
      <c r="H583" s="17"/>
      <c r="I583" s="17"/>
    </row>
    <row r="584" spans="1:9" ht="15.75" hidden="1" outlineLevel="1" thickBot="1">
      <c r="A584" s="49" t="str">
        <f>+MID(A583,4,60)</f>
        <v>Período promedio de cobro (días)</v>
      </c>
      <c r="B584" s="8"/>
      <c r="C584" s="47"/>
      <c r="D584" s="47"/>
      <c r="E584" s="47"/>
      <c r="F584" s="8"/>
      <c r="G584" s="51"/>
      <c r="I584" s="46"/>
    </row>
    <row r="585" spans="1:9" ht="15" hidden="1" outlineLevel="1">
      <c r="A585" s="49"/>
      <c r="C585" s="50"/>
      <c r="D585" s="50"/>
      <c r="E585" s="50"/>
      <c r="G585" s="46"/>
      <c r="I585" s="46"/>
    </row>
    <row r="586" spans="1:9" ht="12.75" collapsed="1">
      <c r="A586" s="54" t="s">
        <v>269</v>
      </c>
      <c r="B586" s="17"/>
      <c r="C586" s="17"/>
      <c r="D586" s="17"/>
      <c r="E586" s="17"/>
      <c r="F586" s="17"/>
      <c r="G586" s="17"/>
      <c r="H586" s="17"/>
      <c r="I586" s="17"/>
    </row>
    <row r="587" spans="1:9" ht="15.75" hidden="1" outlineLevel="1" thickBot="1">
      <c r="A587" s="49" t="str">
        <f>+MID(A586,4,60)</f>
        <v>Rotación de activo corriente o circulante (# Veces)</v>
      </c>
      <c r="B587" s="8"/>
      <c r="C587" s="47"/>
      <c r="D587" s="47"/>
      <c r="E587" s="47"/>
      <c r="F587" s="8"/>
      <c r="G587" s="51"/>
      <c r="I587" s="46"/>
    </row>
    <row r="588" spans="1:9" ht="15" hidden="1" outlineLevel="1">
      <c r="A588" s="49"/>
      <c r="C588" s="50"/>
      <c r="D588" s="50"/>
      <c r="E588" s="50"/>
      <c r="G588" s="46"/>
      <c r="I588" s="46"/>
    </row>
    <row r="589" spans="1:9" ht="12.75" collapsed="1">
      <c r="A589" s="55" t="s">
        <v>314</v>
      </c>
      <c r="B589" s="17">
        <f>+IF(B529=0,0,B91/B529)</f>
        <v>0</v>
      </c>
      <c r="C589" s="17"/>
      <c r="D589" s="17"/>
      <c r="E589" s="17"/>
      <c r="F589" s="17"/>
      <c r="G589" s="17"/>
      <c r="H589" s="17"/>
      <c r="I589" s="17"/>
    </row>
    <row r="590" spans="1:9" ht="15.75" hidden="1" outlineLevel="1" thickBot="1">
      <c r="A590" s="49" t="str">
        <f>+MID(A589,4,60)</f>
        <v>Rotación de cuentas por pagar (# veces)</v>
      </c>
      <c r="B590" s="8"/>
      <c r="C590" s="47"/>
      <c r="D590" s="47"/>
      <c r="E590" s="47"/>
      <c r="F590" s="8"/>
      <c r="G590" s="51"/>
      <c r="I590" s="46"/>
    </row>
    <row r="591" spans="1:9" ht="15" hidden="1" outlineLevel="1">
      <c r="A591" s="49"/>
      <c r="C591" s="50"/>
      <c r="D591" s="50"/>
      <c r="E591" s="50"/>
      <c r="G591" s="46"/>
      <c r="I591" s="46"/>
    </row>
    <row r="592" spans="1:9" ht="12.75" collapsed="1">
      <c r="A592" s="55" t="s">
        <v>270</v>
      </c>
      <c r="B592" s="17">
        <f>+IF(B91=0,0,360*B529/B91)</f>
        <v>0</v>
      </c>
      <c r="C592" s="17"/>
      <c r="D592" s="17"/>
      <c r="E592" s="17"/>
      <c r="F592" s="17"/>
      <c r="G592" s="17"/>
      <c r="H592" s="17"/>
      <c r="I592" s="17"/>
    </row>
    <row r="593" spans="1:9" ht="15.75" hidden="1" outlineLevel="1" thickBot="1">
      <c r="A593" s="49" t="str">
        <f>+MID(A592,4,60)</f>
        <v>Período promedio de cuentas por pagar (días)</v>
      </c>
      <c r="B593" s="8"/>
      <c r="C593" s="47"/>
      <c r="D593" s="47"/>
      <c r="E593" s="47"/>
      <c r="F593" s="8"/>
      <c r="G593" s="51"/>
      <c r="I593" s="46"/>
    </row>
    <row r="594" spans="1:9" ht="15" hidden="1" outlineLevel="1">
      <c r="A594" s="49"/>
      <c r="C594" s="50"/>
      <c r="D594" s="50"/>
      <c r="E594" s="50"/>
      <c r="G594" s="46"/>
      <c r="I594" s="46"/>
    </row>
    <row r="595" spans="1:9" ht="12.75" collapsed="1">
      <c r="A595" s="55" t="s">
        <v>315</v>
      </c>
      <c r="B595" s="17">
        <f>+IF(B519=0,0,B328/B519)</f>
        <v>0</v>
      </c>
      <c r="C595" s="17"/>
      <c r="D595" s="17"/>
      <c r="E595" s="17"/>
      <c r="F595" s="17"/>
      <c r="G595" s="17"/>
      <c r="H595" s="17"/>
      <c r="I595" s="17"/>
    </row>
    <row r="596" spans="1:9" ht="15.75" hidden="1" outlineLevel="1" thickBot="1">
      <c r="A596" s="49" t="str">
        <f>+MID(A595,4,60)</f>
        <v>Rotación del activo fijo(# veces)</v>
      </c>
      <c r="B596" s="8"/>
      <c r="C596" s="47"/>
      <c r="D596" s="47"/>
      <c r="E596" s="47"/>
      <c r="F596" s="8"/>
      <c r="G596" s="51"/>
      <c r="I596" s="46"/>
    </row>
    <row r="597" spans="1:9" ht="15" hidden="1" outlineLevel="1">
      <c r="A597" s="53"/>
      <c r="C597" s="50"/>
      <c r="D597" s="50"/>
      <c r="E597" s="50"/>
      <c r="G597" s="46"/>
      <c r="I597" s="46"/>
    </row>
    <row r="598" spans="1:9" ht="12.75" collapsed="1">
      <c r="A598" s="55" t="s">
        <v>316</v>
      </c>
      <c r="B598" s="17">
        <f>+IF(B524=0,0,B328/B524)</f>
        <v>0</v>
      </c>
      <c r="C598" s="17"/>
      <c r="D598" s="17"/>
      <c r="E598" s="17"/>
      <c r="F598" s="17"/>
      <c r="G598" s="17"/>
      <c r="H598" s="17"/>
      <c r="I598" s="17"/>
    </row>
    <row r="599" spans="1:9" ht="15.75" hidden="1" outlineLevel="1" thickBot="1">
      <c r="A599" s="49" t="str">
        <f>+MID(A598,4,60)</f>
        <v>Rotación del activo total (# veces)</v>
      </c>
      <c r="B599" s="8"/>
      <c r="C599" s="47"/>
      <c r="D599" s="47"/>
      <c r="E599" s="47"/>
      <c r="F599" s="8"/>
      <c r="G599" s="51"/>
      <c r="I599" s="46"/>
    </row>
    <row r="600" spans="1:9" ht="15" hidden="1" outlineLevel="1">
      <c r="A600" s="53"/>
      <c r="C600" s="50"/>
      <c r="D600" s="50"/>
      <c r="E600" s="50"/>
      <c r="G600" s="46"/>
      <c r="I600" s="46"/>
    </row>
    <row r="601" spans="1:9" ht="12.75" collapsed="1">
      <c r="A601" s="53"/>
      <c r="B601" s="17"/>
      <c r="C601" s="17"/>
      <c r="D601" s="17"/>
      <c r="E601" s="17"/>
      <c r="F601" s="17"/>
      <c r="G601" s="17"/>
      <c r="H601" s="17"/>
      <c r="I601" s="17"/>
    </row>
    <row r="602" spans="1:9" ht="12.75">
      <c r="A602" s="52"/>
      <c r="B602" s="17"/>
      <c r="C602" s="17"/>
      <c r="D602" s="17"/>
      <c r="E602" s="17"/>
      <c r="F602" s="17"/>
      <c r="G602" s="17"/>
      <c r="H602" s="17"/>
      <c r="I602" s="17"/>
    </row>
    <row r="603" spans="1:9" ht="12.75">
      <c r="A603" s="49" t="s">
        <v>253</v>
      </c>
      <c r="B603" s="17"/>
      <c r="C603" s="17"/>
      <c r="D603" s="17"/>
      <c r="E603" s="17"/>
      <c r="F603" s="17"/>
      <c r="G603" s="17"/>
      <c r="H603" s="17"/>
      <c r="I603" s="17"/>
    </row>
    <row r="604" spans="1:9" ht="12.75">
      <c r="A604" s="52" t="s">
        <v>254</v>
      </c>
      <c r="B604" s="42">
        <f>+IF(B524=0,0,B532/B524)</f>
        <v>0</v>
      </c>
      <c r="C604" s="42"/>
      <c r="D604" s="42"/>
      <c r="E604" s="42"/>
      <c r="F604" s="42"/>
      <c r="G604" s="42"/>
      <c r="H604" s="42"/>
      <c r="I604" s="42"/>
    </row>
    <row r="605" spans="1:9" ht="15.75" hidden="1" outlineLevel="1" thickBot="1">
      <c r="A605" s="49" t="str">
        <f>+MID(A604,4,60)</f>
        <v>Indice de endeudamiento total(%)</v>
      </c>
      <c r="B605" s="8"/>
      <c r="C605" s="47"/>
      <c r="D605" s="47"/>
      <c r="E605" s="47"/>
      <c r="F605" s="8"/>
      <c r="G605" s="51"/>
      <c r="I605" s="46"/>
    </row>
    <row r="606" spans="1:9" ht="15" hidden="1" outlineLevel="1">
      <c r="A606" s="52"/>
      <c r="C606" s="50"/>
      <c r="D606" s="50"/>
      <c r="E606" s="50"/>
      <c r="G606" s="46"/>
      <c r="I606" s="46"/>
    </row>
    <row r="607" spans="1:9" ht="12.75" collapsed="1">
      <c r="A607" s="52" t="s">
        <v>255</v>
      </c>
      <c r="B607" s="42">
        <f>+IF(B524=0,0,B529/B524)</f>
        <v>0</v>
      </c>
      <c r="C607" s="42"/>
      <c r="D607" s="42"/>
      <c r="E607" s="42"/>
      <c r="F607" s="42"/>
      <c r="G607" s="42"/>
      <c r="H607" s="42"/>
      <c r="I607" s="42"/>
    </row>
    <row r="608" spans="1:9" ht="15.75" hidden="1" outlineLevel="1" thickBot="1">
      <c r="A608" s="49" t="str">
        <f>+MID(A607,4,60)</f>
        <v>Indice de endeudamiento a corto plazo(%)</v>
      </c>
      <c r="B608" s="8"/>
      <c r="C608" s="47"/>
      <c r="D608" s="47"/>
      <c r="E608" s="47"/>
      <c r="F608" s="8"/>
      <c r="G608" s="51"/>
      <c r="I608" s="46"/>
    </row>
    <row r="609" spans="1:9" ht="15" hidden="1" outlineLevel="1">
      <c r="A609" s="52"/>
      <c r="C609" s="50"/>
      <c r="D609" s="50"/>
      <c r="E609" s="50"/>
      <c r="G609" s="46"/>
      <c r="I609" s="46"/>
    </row>
    <row r="610" spans="1:9" ht="12.75" collapsed="1">
      <c r="A610" s="52" t="s">
        <v>256</v>
      </c>
      <c r="B610" s="42">
        <f>+IF(B524=0,0,B530/B524)</f>
        <v>0</v>
      </c>
      <c r="C610" s="42"/>
      <c r="D610" s="42"/>
      <c r="E610" s="42"/>
      <c r="F610" s="42"/>
      <c r="G610" s="42"/>
      <c r="H610" s="42"/>
      <c r="I610" s="42"/>
    </row>
    <row r="611" spans="1:9" ht="15.75" hidden="1" outlineLevel="1" thickBot="1">
      <c r="A611" s="49" t="str">
        <f>+MID(A610,4,60)</f>
        <v>Indice de endeudamiento a largo plazo(%)</v>
      </c>
      <c r="B611" s="8"/>
      <c r="C611" s="47"/>
      <c r="D611" s="47"/>
      <c r="E611" s="47"/>
      <c r="F611" s="8"/>
      <c r="G611" s="51"/>
      <c r="I611" s="46"/>
    </row>
    <row r="612" spans="1:9" ht="15" hidden="1" outlineLevel="1">
      <c r="A612" s="52"/>
      <c r="C612" s="50"/>
      <c r="D612" s="50"/>
      <c r="E612" s="50"/>
      <c r="G612" s="46"/>
      <c r="I612" s="46"/>
    </row>
    <row r="613" spans="1:9" ht="12.75" collapsed="1">
      <c r="A613" s="56" t="s">
        <v>317</v>
      </c>
      <c r="B613" s="17">
        <f>+IF(B339=0,0,(B342+B339)/B339)</f>
        <v>0</v>
      </c>
      <c r="C613" s="17"/>
      <c r="D613" s="17"/>
      <c r="E613" s="17"/>
      <c r="F613" s="17"/>
      <c r="G613" s="17"/>
      <c r="H613" s="17"/>
      <c r="I613" s="17"/>
    </row>
    <row r="614" spans="1:9" ht="15.75" hidden="1" outlineLevel="1" thickBot="1">
      <c r="A614" s="49" t="str">
        <f>+MID(A613,4,60)</f>
        <v>Indice de cobertura de intereses (# veces)</v>
      </c>
      <c r="B614" s="8"/>
      <c r="C614" s="47"/>
      <c r="D614" s="47"/>
      <c r="E614" s="47"/>
      <c r="F614" s="8"/>
      <c r="G614" s="51"/>
      <c r="I614" s="46"/>
    </row>
    <row r="615" spans="1:9" ht="15" hidden="1" outlineLevel="1">
      <c r="A615" s="52"/>
      <c r="C615" s="50"/>
      <c r="D615" s="50"/>
      <c r="E615" s="50"/>
      <c r="G615" s="46"/>
      <c r="I615" s="46"/>
    </row>
    <row r="616" spans="1:9" ht="12.75" collapsed="1">
      <c r="A616" s="52" t="s">
        <v>257</v>
      </c>
      <c r="B616" s="42" t="e">
        <f>+B538/B524</f>
        <v>#DIV/0!</v>
      </c>
      <c r="C616" s="42"/>
      <c r="D616" s="42"/>
      <c r="E616" s="42"/>
      <c r="F616" s="42"/>
      <c r="G616" s="42"/>
      <c r="H616" s="42"/>
      <c r="I616" s="42"/>
    </row>
    <row r="617" spans="1:9" ht="15.75" hidden="1" outlineLevel="1" thickBot="1">
      <c r="A617" s="49" t="str">
        <f>+MID(A616,4,60)</f>
        <v>Indice de participación patrimonial(%)</v>
      </c>
      <c r="B617" s="8"/>
      <c r="C617" s="47"/>
      <c r="D617" s="47"/>
      <c r="E617" s="47"/>
      <c r="F617" s="8"/>
      <c r="G617" s="51"/>
      <c r="I617" s="46"/>
    </row>
    <row r="618" spans="1:9" ht="15" hidden="1" outlineLevel="1">
      <c r="A618" s="52"/>
      <c r="C618" s="50"/>
      <c r="D618" s="50"/>
      <c r="E618" s="50"/>
      <c r="G618" s="46"/>
      <c r="I618" s="46"/>
    </row>
    <row r="619" spans="1:9" ht="12.75" collapsed="1">
      <c r="A619" s="52" t="s">
        <v>258</v>
      </c>
      <c r="B619" s="42" t="e">
        <f>+B530/B538</f>
        <v>#DIV/0!</v>
      </c>
      <c r="C619" s="42"/>
      <c r="D619" s="42"/>
      <c r="E619" s="42"/>
      <c r="F619" s="42"/>
      <c r="G619" s="42"/>
      <c r="H619" s="42"/>
      <c r="I619" s="42"/>
    </row>
    <row r="620" spans="1:9" ht="15.75" hidden="1" outlineLevel="1" thickBot="1">
      <c r="A620" s="49" t="str">
        <f>+MID(A619,4,60)</f>
        <v>Razón deuda a largo plazo a capital</v>
      </c>
      <c r="B620" s="8"/>
      <c r="C620" s="47"/>
      <c r="D620" s="47"/>
      <c r="E620" s="47"/>
      <c r="F620" s="8"/>
      <c r="G620" s="51"/>
      <c r="I620" s="46"/>
    </row>
    <row r="621" spans="1:9" ht="15" hidden="1" outlineLevel="1">
      <c r="A621" s="52"/>
      <c r="C621" s="50"/>
      <c r="D621" s="50"/>
      <c r="E621" s="50"/>
      <c r="G621" s="46"/>
      <c r="I621" s="46"/>
    </row>
    <row r="622" spans="1:9" ht="12.75" collapsed="1">
      <c r="A622" s="49"/>
      <c r="B622" s="17"/>
      <c r="C622" s="17"/>
      <c r="D622" s="17"/>
      <c r="E622" s="17"/>
      <c r="F622" s="17"/>
      <c r="G622" s="17"/>
      <c r="H622" s="17"/>
      <c r="I622" s="17"/>
    </row>
    <row r="623" spans="1:9" ht="12.75">
      <c r="A623" s="52"/>
      <c r="B623" s="17"/>
      <c r="C623" s="17"/>
      <c r="D623" s="17"/>
      <c r="E623" s="17"/>
      <c r="F623" s="17"/>
      <c r="G623" s="17"/>
      <c r="H623" s="17"/>
      <c r="I623" s="17"/>
    </row>
    <row r="624" spans="1:9" ht="12.75">
      <c r="A624" s="49" t="s">
        <v>259</v>
      </c>
      <c r="B624" s="17"/>
      <c r="C624" s="17"/>
      <c r="D624" s="17"/>
      <c r="E624" s="17"/>
      <c r="F624" s="17"/>
      <c r="G624" s="17"/>
      <c r="H624" s="17"/>
      <c r="I624" s="17"/>
    </row>
    <row r="625" spans="1:9" ht="12.75">
      <c r="A625" s="56" t="s">
        <v>271</v>
      </c>
      <c r="B625" s="42">
        <f>IF(B328=0,0,+B329/B328)</f>
        <v>0</v>
      </c>
      <c r="C625" s="42"/>
      <c r="D625" s="42"/>
      <c r="E625" s="42"/>
      <c r="F625" s="42"/>
      <c r="G625" s="42"/>
      <c r="H625" s="42"/>
      <c r="I625" s="42"/>
    </row>
    <row r="626" spans="1:9" ht="15.75" hidden="1" outlineLevel="1" thickBot="1">
      <c r="A626" s="49" t="str">
        <f>+MID(A625,4,60)</f>
        <v> Indice de costos de ventas(%)</v>
      </c>
      <c r="B626" s="8"/>
      <c r="C626" s="47"/>
      <c r="D626" s="47"/>
      <c r="E626" s="47"/>
      <c r="F626" s="8"/>
      <c r="G626" s="51"/>
      <c r="I626" s="46"/>
    </row>
    <row r="627" spans="1:9" ht="15" hidden="1" outlineLevel="1">
      <c r="A627" s="52"/>
      <c r="C627" s="50"/>
      <c r="D627" s="50"/>
      <c r="E627" s="50"/>
      <c r="G627" s="46"/>
      <c r="I627" s="46"/>
    </row>
    <row r="628" spans="1:9" ht="12.75" collapsed="1">
      <c r="A628" s="52" t="s">
        <v>260</v>
      </c>
      <c r="B628" s="42">
        <f>IF(B328=0,0,+B332/B328)</f>
        <v>0</v>
      </c>
      <c r="C628" s="42"/>
      <c r="D628" s="42"/>
      <c r="E628" s="42"/>
      <c r="F628" s="42"/>
      <c r="G628" s="42"/>
      <c r="H628" s="42"/>
      <c r="I628" s="42"/>
    </row>
    <row r="629" spans="1:9" ht="15.75" hidden="1" outlineLevel="1" thickBot="1">
      <c r="A629" s="49" t="str">
        <f>+MID(A628,4,60)</f>
        <v>Indice de gastos operativos(%)</v>
      </c>
      <c r="B629" s="8"/>
      <c r="C629" s="47"/>
      <c r="D629" s="47"/>
      <c r="E629" s="47"/>
      <c r="F629" s="8"/>
      <c r="G629" s="51"/>
      <c r="I629" s="46"/>
    </row>
    <row r="630" spans="1:9" ht="15" hidden="1" outlineLevel="1">
      <c r="A630" s="52"/>
      <c r="C630" s="50"/>
      <c r="D630" s="50"/>
      <c r="E630" s="50"/>
      <c r="G630" s="46"/>
      <c r="I630" s="46"/>
    </row>
    <row r="631" spans="1:9" ht="12.75" collapsed="1">
      <c r="A631" s="52" t="s">
        <v>261</v>
      </c>
      <c r="B631" s="42">
        <f>IF(B328=0,0,+B339/B328)</f>
        <v>0</v>
      </c>
      <c r="C631" s="42"/>
      <c r="D631" s="42"/>
      <c r="E631" s="42"/>
      <c r="F631" s="42"/>
      <c r="G631" s="42"/>
      <c r="H631" s="42"/>
      <c r="I631" s="42"/>
    </row>
    <row r="632" spans="1:9" ht="15.75" hidden="1" outlineLevel="1" thickBot="1">
      <c r="A632" s="49" t="str">
        <f>+MID(A631,4,60)</f>
        <v>Indice de costos financieros(%)</v>
      </c>
      <c r="B632" s="8"/>
      <c r="C632" s="47"/>
      <c r="D632" s="47"/>
      <c r="E632" s="47"/>
      <c r="F632" s="8"/>
      <c r="G632" s="51"/>
      <c r="I632" s="46"/>
    </row>
    <row r="633" spans="1:9" ht="15" hidden="1" outlineLevel="1">
      <c r="A633" s="52"/>
      <c r="C633" s="50"/>
      <c r="D633" s="50"/>
      <c r="E633" s="50"/>
      <c r="G633" s="46"/>
      <c r="I633" s="46"/>
    </row>
    <row r="634" spans="1:9" ht="12.75" collapsed="1">
      <c r="A634" s="49"/>
      <c r="B634" s="17"/>
      <c r="C634" s="17"/>
      <c r="D634" s="17"/>
      <c r="E634" s="17"/>
      <c r="F634" s="17"/>
      <c r="G634" s="17"/>
      <c r="H634" s="17"/>
      <c r="I634" s="17"/>
    </row>
    <row r="635" spans="1:9" ht="12.75">
      <c r="A635" s="52"/>
      <c r="B635" s="17"/>
      <c r="C635" s="17"/>
      <c r="D635" s="17"/>
      <c r="E635" s="17"/>
      <c r="F635" s="17"/>
      <c r="G635" s="17"/>
      <c r="H635" s="17"/>
      <c r="I635" s="17"/>
    </row>
    <row r="636" spans="1:9" ht="12.75">
      <c r="A636" s="49" t="s">
        <v>262</v>
      </c>
      <c r="B636" s="17"/>
      <c r="C636" s="17"/>
      <c r="D636" s="17"/>
      <c r="E636" s="17"/>
      <c r="F636" s="17"/>
      <c r="G636" s="17"/>
      <c r="H636" s="17"/>
      <c r="I636" s="17"/>
    </row>
    <row r="637" spans="1:9" ht="12.75">
      <c r="A637" s="52" t="s">
        <v>263</v>
      </c>
      <c r="B637" s="42">
        <f>IF(B328=0,0,+B331/B328)</f>
        <v>0</v>
      </c>
      <c r="C637" s="42"/>
      <c r="D637" s="42"/>
      <c r="E637" s="42"/>
      <c r="F637" s="42"/>
      <c r="G637" s="42"/>
      <c r="H637" s="42"/>
      <c r="I637" s="42"/>
    </row>
    <row r="638" spans="1:9" ht="15.75" hidden="1" outlineLevel="1" thickBot="1">
      <c r="A638" s="49" t="str">
        <f>+MID(A637,4,60)</f>
        <v>Indice de rendimiento bruto en ventas(%)</v>
      </c>
      <c r="B638" s="8"/>
      <c r="C638" s="47"/>
      <c r="D638" s="47"/>
      <c r="E638" s="47"/>
      <c r="F638" s="8"/>
      <c r="G638" s="51"/>
      <c r="I638" s="46"/>
    </row>
    <row r="639" spans="1:9" ht="15" hidden="1" outlineLevel="1">
      <c r="A639" s="52"/>
      <c r="C639" s="50"/>
      <c r="D639" s="50"/>
      <c r="E639" s="50"/>
      <c r="G639" s="46"/>
      <c r="I639" s="46"/>
    </row>
    <row r="640" spans="1:9" ht="12.75" collapsed="1">
      <c r="A640" s="52" t="s">
        <v>264</v>
      </c>
      <c r="B640" s="42">
        <f>IF(B328=0,0,+B335/B328)</f>
        <v>0</v>
      </c>
      <c r="C640" s="42"/>
      <c r="D640" s="42"/>
      <c r="E640" s="42"/>
      <c r="F640" s="42"/>
      <c r="G640" s="42"/>
      <c r="H640" s="42"/>
      <c r="I640" s="42"/>
    </row>
    <row r="641" spans="1:9" ht="15.75" hidden="1" outlineLevel="1" thickBot="1">
      <c r="A641" s="49" t="str">
        <f>+MID(A640,4,60)</f>
        <v>Indice de rendimiento operativo en ventas(%)</v>
      </c>
      <c r="B641" s="8"/>
      <c r="C641" s="47"/>
      <c r="D641" s="47"/>
      <c r="E641" s="47"/>
      <c r="F641" s="8"/>
      <c r="G641" s="51"/>
      <c r="I641" s="46"/>
    </row>
    <row r="642" spans="1:9" ht="15" hidden="1" outlineLevel="1">
      <c r="A642" s="52"/>
      <c r="C642" s="50"/>
      <c r="D642" s="50"/>
      <c r="E642" s="50"/>
      <c r="G642" s="46"/>
      <c r="I642" s="46"/>
    </row>
    <row r="643" spans="1:9" ht="12.75" collapsed="1">
      <c r="A643" s="52" t="s">
        <v>265</v>
      </c>
      <c r="B643" s="42">
        <f>IF(B328=0,0,+B347/B328)</f>
        <v>0</v>
      </c>
      <c r="C643" s="42"/>
      <c r="D643" s="42"/>
      <c r="E643" s="42"/>
      <c r="F643" s="42"/>
      <c r="G643" s="42"/>
      <c r="H643" s="42"/>
      <c r="I643" s="42"/>
    </row>
    <row r="644" spans="1:9" ht="15.75" hidden="1" outlineLevel="1" thickBot="1">
      <c r="A644" s="49" t="str">
        <f>+MID(A643,4,60)</f>
        <v>Indice de rendimiento neto en ventas(%)</v>
      </c>
      <c r="B644" s="8"/>
      <c r="C644" s="47"/>
      <c r="D644" s="47"/>
      <c r="E644" s="47"/>
      <c r="F644" s="8"/>
      <c r="G644" s="51"/>
      <c r="I644" s="46"/>
    </row>
    <row r="645" spans="1:9" ht="15" hidden="1" outlineLevel="1">
      <c r="A645" s="52"/>
      <c r="C645" s="50"/>
      <c r="D645" s="50"/>
      <c r="E645" s="50"/>
      <c r="G645" s="46"/>
      <c r="I645" s="46"/>
    </row>
    <row r="646" spans="1:9" ht="12.75" collapsed="1">
      <c r="A646" s="52" t="s">
        <v>266</v>
      </c>
      <c r="B646" s="42">
        <f>IF(B538=0,0,+B347/B538)</f>
        <v>0</v>
      </c>
      <c r="C646" s="42"/>
      <c r="D646" s="42"/>
      <c r="E646" s="42"/>
      <c r="F646" s="42"/>
      <c r="G646" s="42"/>
      <c r="H646" s="42"/>
      <c r="I646" s="42"/>
    </row>
    <row r="647" spans="1:9" ht="15.75" hidden="1" outlineLevel="1" thickBot="1">
      <c r="A647" s="49" t="str">
        <f>+MID(A646,4,60)</f>
        <v>Indice de rendimiento patrimonial(%)</v>
      </c>
      <c r="B647" s="8"/>
      <c r="C647" s="47"/>
      <c r="D647" s="47"/>
      <c r="E647" s="47"/>
      <c r="F647" s="8"/>
      <c r="G647" s="51"/>
      <c r="I647" s="46"/>
    </row>
    <row r="648" spans="1:9" ht="15" hidden="1" outlineLevel="1">
      <c r="A648" s="52"/>
      <c r="C648" s="50"/>
      <c r="D648" s="50"/>
      <c r="E648" s="50"/>
      <c r="G648" s="46"/>
      <c r="I648" s="46"/>
    </row>
    <row r="649" spans="1:9" ht="12.75" collapsed="1">
      <c r="A649" s="52" t="s">
        <v>267</v>
      </c>
      <c r="B649" s="42">
        <f>IF(B524=0,0,+B347/B524)</f>
        <v>0</v>
      </c>
      <c r="C649" s="42"/>
      <c r="D649" s="42"/>
      <c r="E649" s="42"/>
      <c r="F649" s="42"/>
      <c r="G649" s="42"/>
      <c r="H649" s="42"/>
      <c r="I649" s="42"/>
    </row>
    <row r="650" spans="1:9" ht="15.75" hidden="1" outlineLevel="1" thickBot="1">
      <c r="A650" s="49" t="str">
        <f>+MID(A649,4,60)</f>
        <v>Indice de rendimiento de la inversión(%)</v>
      </c>
      <c r="B650" s="8"/>
      <c r="C650" s="47"/>
      <c r="D650" s="47"/>
      <c r="E650" s="47"/>
      <c r="F650" s="8"/>
      <c r="G650" s="51"/>
      <c r="I650" s="46"/>
    </row>
    <row r="651" spans="1:9" ht="15" hidden="1" outlineLevel="1">
      <c r="A651" s="52"/>
      <c r="C651" s="50"/>
      <c r="D651" s="50"/>
      <c r="E651" s="50"/>
      <c r="G651" s="46"/>
      <c r="I651" s="46"/>
    </row>
    <row r="652" spans="1:9" ht="12.75" collapsed="1">
      <c r="A652" s="45"/>
      <c r="B652" s="17"/>
      <c r="C652" s="17"/>
      <c r="D652" s="17"/>
      <c r="E652" s="17"/>
      <c r="F652" s="17"/>
      <c r="G652" s="17"/>
      <c r="H652" s="17"/>
      <c r="I652" s="17"/>
    </row>
    <row r="653" spans="1:9" ht="13.5" thickBot="1">
      <c r="A653" s="58"/>
      <c r="B653" s="8"/>
      <c r="C653" s="8"/>
      <c r="D653" s="8"/>
      <c r="E653" s="8"/>
      <c r="F653" s="8"/>
      <c r="G653" s="8"/>
      <c r="H653" s="8"/>
      <c r="I653" s="8"/>
    </row>
    <row r="654" spans="1:9" ht="12.75">
      <c r="A654" s="59"/>
      <c r="B654" s="19"/>
      <c r="C654" s="19"/>
      <c r="D654" s="19"/>
      <c r="E654" s="19"/>
      <c r="F654" s="19"/>
      <c r="G654" s="19"/>
      <c r="H654" s="19"/>
      <c r="I654" s="19"/>
    </row>
    <row r="655" spans="1:9" ht="12.75">
      <c r="A655" s="59"/>
      <c r="B655" s="19"/>
      <c r="C655" s="19"/>
      <c r="D655" s="19"/>
      <c r="E655" s="19"/>
      <c r="F655" s="19"/>
      <c r="G655" s="19"/>
      <c r="H655" s="19"/>
      <c r="I655" s="19"/>
    </row>
    <row r="656" spans="1:9" ht="15.75">
      <c r="A656" s="6" t="s">
        <v>272</v>
      </c>
      <c r="B656" s="6"/>
      <c r="C656" s="6"/>
      <c r="D656" s="6"/>
      <c r="E656" s="6"/>
      <c r="F656" s="6"/>
      <c r="G656" s="6"/>
      <c r="H656" s="6"/>
      <c r="I656" s="6"/>
    </row>
    <row r="657" spans="1:9" ht="15.75">
      <c r="A657" s="6" t="s">
        <v>234</v>
      </c>
      <c r="B657" s="6"/>
      <c r="C657" s="6"/>
      <c r="D657" s="6"/>
      <c r="E657" s="6"/>
      <c r="F657" s="6"/>
      <c r="G657" s="6"/>
      <c r="H657" s="6"/>
      <c r="I657" s="6"/>
    </row>
    <row r="658" spans="1:9" ht="16.5" thickBot="1">
      <c r="A658" s="6"/>
      <c r="B658" s="6"/>
      <c r="C658" s="6"/>
      <c r="D658" s="6"/>
      <c r="E658" s="6"/>
      <c r="F658" s="6"/>
      <c r="G658" s="6"/>
      <c r="H658" s="6"/>
      <c r="I658" s="6"/>
    </row>
    <row r="659" spans="1:9" ht="12.75">
      <c r="A659" s="24"/>
      <c r="B659" s="24"/>
      <c r="C659" s="24"/>
      <c r="D659" s="24"/>
      <c r="E659" s="24"/>
      <c r="F659" s="24"/>
      <c r="G659" s="24"/>
      <c r="H659" s="24"/>
      <c r="I659" s="24"/>
    </row>
    <row r="660" spans="1:9" ht="15.75" thickBot="1">
      <c r="A660" s="7" t="s">
        <v>57</v>
      </c>
      <c r="B660" s="9" t="s">
        <v>276</v>
      </c>
      <c r="C660" s="9"/>
      <c r="D660" s="9" t="s">
        <v>58</v>
      </c>
      <c r="E660" s="9"/>
      <c r="F660" s="9"/>
      <c r="G660" s="9"/>
      <c r="H660" s="9"/>
      <c r="I660" s="9"/>
    </row>
    <row r="662" spans="1:9" ht="13.5" thickBot="1">
      <c r="A662" s="8" t="s">
        <v>59</v>
      </c>
      <c r="B662" s="33">
        <f>+B550</f>
        <v>1</v>
      </c>
      <c r="C662" s="33">
        <f aca="true" t="shared" si="65" ref="C662:I662">+C550</f>
        <v>2</v>
      </c>
      <c r="D662" s="33">
        <f t="shared" si="65"/>
        <v>3</v>
      </c>
      <c r="E662" s="33">
        <f t="shared" si="65"/>
        <v>4</v>
      </c>
      <c r="F662" s="33">
        <f t="shared" si="65"/>
        <v>5</v>
      </c>
      <c r="G662" s="33">
        <f t="shared" si="65"/>
        <v>6</v>
      </c>
      <c r="H662" s="33">
        <f t="shared" si="65"/>
        <v>7</v>
      </c>
      <c r="I662" s="33">
        <f t="shared" si="65"/>
        <v>8</v>
      </c>
    </row>
    <row r="664" spans="1:9" ht="13.5" thickBot="1">
      <c r="A664" s="8" t="s">
        <v>277</v>
      </c>
      <c r="B664" s="11">
        <f aca="true" t="shared" si="66" ref="B664:I664">+B498</f>
        <v>0</v>
      </c>
      <c r="C664" s="11">
        <f t="shared" si="66"/>
        <v>0</v>
      </c>
      <c r="D664" s="11">
        <f t="shared" si="66"/>
        <v>0</v>
      </c>
      <c r="E664" s="11">
        <f t="shared" si="66"/>
        <v>0</v>
      </c>
      <c r="F664" s="11">
        <f t="shared" si="66"/>
        <v>0</v>
      </c>
      <c r="G664" s="11">
        <f t="shared" si="66"/>
        <v>0</v>
      </c>
      <c r="H664" s="11">
        <f t="shared" si="66"/>
        <v>0</v>
      </c>
      <c r="I664" s="11">
        <f t="shared" si="66"/>
        <v>0</v>
      </c>
    </row>
    <row r="666" spans="1:9" ht="12.75">
      <c r="A666" s="2" t="s">
        <v>273</v>
      </c>
      <c r="B666" s="57">
        <f>+B692</f>
        <v>0</v>
      </c>
      <c r="C666" s="57">
        <f>+C692</f>
        <v>0</v>
      </c>
      <c r="D666" s="57"/>
      <c r="E666" s="57"/>
      <c r="F666" s="57"/>
      <c r="G666" s="57"/>
      <c r="H666" s="57"/>
      <c r="I666" s="57"/>
    </row>
    <row r="668" spans="1:9" ht="12.75">
      <c r="A668" s="1" t="s">
        <v>274</v>
      </c>
      <c r="B668" s="17">
        <f>+B698</f>
        <v>0</v>
      </c>
      <c r="C668" s="17">
        <f>+C698</f>
        <v>0</v>
      </c>
      <c r="D668" s="17"/>
      <c r="E668" s="17"/>
      <c r="F668" s="17"/>
      <c r="G668" s="17"/>
      <c r="H668" s="17"/>
      <c r="I668" s="17"/>
    </row>
    <row r="670" spans="1:9" ht="12.75">
      <c r="A670" s="2" t="s">
        <v>318</v>
      </c>
      <c r="B670" s="42">
        <f>+B704</f>
        <v>0</v>
      </c>
      <c r="C670" s="42">
        <f>+C704</f>
        <v>0</v>
      </c>
      <c r="D670" s="42"/>
      <c r="E670" s="42"/>
      <c r="F670" s="42"/>
      <c r="G670" s="42"/>
      <c r="H670" s="42"/>
      <c r="I670" s="42"/>
    </row>
    <row r="671" ht="12.75">
      <c r="A671" t="s">
        <v>275</v>
      </c>
    </row>
    <row r="672" spans="1:9" ht="13.5" thickBot="1">
      <c r="A672" s="8"/>
      <c r="B672" s="8"/>
      <c r="C672" s="8"/>
      <c r="D672" s="8"/>
      <c r="E672" s="8"/>
      <c r="F672" s="8"/>
      <c r="G672" s="8"/>
      <c r="H672" s="8"/>
      <c r="I672" s="8"/>
    </row>
    <row r="674" spans="1:9" ht="15.75">
      <c r="A674" s="6" t="s">
        <v>245</v>
      </c>
      <c r="B674" s="6"/>
      <c r="C674" s="6"/>
      <c r="D674" s="6"/>
      <c r="E674" s="6"/>
      <c r="F674" s="6"/>
      <c r="G674" s="6"/>
      <c r="H674" s="6"/>
      <c r="I674" s="6"/>
    </row>
    <row r="675" spans="1:9" ht="15.75">
      <c r="A675" s="6" t="s">
        <v>234</v>
      </c>
      <c r="B675" s="6"/>
      <c r="C675" s="6"/>
      <c r="D675" s="6"/>
      <c r="E675" s="6"/>
      <c r="F675" s="6"/>
      <c r="G675" s="6"/>
      <c r="H675" s="6"/>
      <c r="I675" s="6"/>
    </row>
    <row r="676" spans="1:9" ht="16.5" thickBot="1">
      <c r="A676" s="6"/>
      <c r="B676" s="6"/>
      <c r="C676" s="6"/>
      <c r="D676" s="6"/>
      <c r="E676" s="6"/>
      <c r="F676" s="6"/>
      <c r="G676" s="6"/>
      <c r="H676" s="6"/>
      <c r="I676" s="6"/>
    </row>
    <row r="677" spans="1:9" ht="12.75">
      <c r="A677" s="24"/>
      <c r="B677" s="24"/>
      <c r="C677" s="24"/>
      <c r="D677" s="24"/>
      <c r="E677" s="24"/>
      <c r="F677" s="24"/>
      <c r="G677" s="24"/>
      <c r="H677" s="24"/>
      <c r="I677" s="24"/>
    </row>
    <row r="678" spans="1:9" ht="15.75" thickBot="1">
      <c r="A678" s="7" t="s">
        <v>57</v>
      </c>
      <c r="B678" s="9" t="s">
        <v>276</v>
      </c>
      <c r="C678" s="9"/>
      <c r="D678" s="9" t="s">
        <v>58</v>
      </c>
      <c r="E678" s="9"/>
      <c r="F678" s="9"/>
      <c r="G678" s="9"/>
      <c r="H678" s="9"/>
      <c r="I678" s="9"/>
    </row>
    <row r="680" spans="1:9" ht="13.5" thickBot="1">
      <c r="A680" s="8" t="s">
        <v>59</v>
      </c>
      <c r="B680" s="33">
        <f>+B496</f>
        <v>1</v>
      </c>
      <c r="C680" s="33">
        <f aca="true" t="shared" si="67" ref="C680:I680">+C496</f>
        <v>2</v>
      </c>
      <c r="D680" s="33">
        <f t="shared" si="67"/>
        <v>3</v>
      </c>
      <c r="E680" s="33">
        <f t="shared" si="67"/>
        <v>4</v>
      </c>
      <c r="F680" s="33">
        <f t="shared" si="67"/>
        <v>5</v>
      </c>
      <c r="G680" s="33">
        <f t="shared" si="67"/>
        <v>6</v>
      </c>
      <c r="H680" s="33">
        <f t="shared" si="67"/>
        <v>7</v>
      </c>
      <c r="I680" s="33">
        <f t="shared" si="67"/>
        <v>8</v>
      </c>
    </row>
    <row r="682" spans="1:9" ht="13.5" thickBot="1">
      <c r="A682" s="8" t="s">
        <v>277</v>
      </c>
      <c r="B682" s="8"/>
      <c r="C682" s="8"/>
      <c r="D682" s="11">
        <f aca="true" t="shared" si="68" ref="D682:I682">+D457</f>
        <v>0</v>
      </c>
      <c r="E682" s="11">
        <f t="shared" si="68"/>
        <v>0</v>
      </c>
      <c r="F682" s="11">
        <f t="shared" si="68"/>
        <v>0</v>
      </c>
      <c r="G682" s="11">
        <f t="shared" si="68"/>
        <v>0</v>
      </c>
      <c r="H682" s="11">
        <f t="shared" si="68"/>
        <v>0</v>
      </c>
      <c r="I682" s="11">
        <f t="shared" si="68"/>
        <v>0</v>
      </c>
    </row>
    <row r="684" spans="1:9" ht="12.75">
      <c r="A684" s="1" t="s">
        <v>241</v>
      </c>
      <c r="D684" s="12">
        <f aca="true" t="shared" si="69" ref="D684:I684">+SUM(D144:D148)*1000</f>
        <v>0</v>
      </c>
      <c r="E684" s="12">
        <f t="shared" si="69"/>
        <v>0</v>
      </c>
      <c r="F684" s="12">
        <f t="shared" si="69"/>
        <v>0</v>
      </c>
      <c r="G684" s="12">
        <f t="shared" si="69"/>
        <v>0</v>
      </c>
      <c r="H684" s="12">
        <f t="shared" si="69"/>
        <v>0</v>
      </c>
      <c r="I684" s="12">
        <f t="shared" si="69"/>
        <v>0</v>
      </c>
    </row>
    <row r="685" spans="1:9" ht="13.5" thickBot="1">
      <c r="A685" s="1" t="s">
        <v>233</v>
      </c>
      <c r="D685" s="40">
        <f aca="true" t="shared" si="70" ref="D685:I685">+D12</f>
        <v>0</v>
      </c>
      <c r="E685" s="40">
        <f t="shared" si="70"/>
        <v>0</v>
      </c>
      <c r="F685" s="40">
        <f t="shared" si="70"/>
        <v>0</v>
      </c>
      <c r="G685" s="40">
        <f t="shared" si="70"/>
        <v>0</v>
      </c>
      <c r="H685" s="40">
        <f t="shared" si="70"/>
        <v>0</v>
      </c>
      <c r="I685" s="40">
        <f t="shared" si="70"/>
        <v>0</v>
      </c>
    </row>
    <row r="686" spans="1:9" ht="12.75">
      <c r="A686" s="1" t="s">
        <v>238</v>
      </c>
      <c r="D686" s="36"/>
      <c r="E686" s="36"/>
      <c r="F686" s="36"/>
      <c r="G686" s="36"/>
      <c r="H686" s="36"/>
      <c r="I686" s="36"/>
    </row>
    <row r="687" spans="1:9" ht="12.75">
      <c r="A687" s="1"/>
      <c r="D687" s="36"/>
      <c r="E687" s="36"/>
      <c r="F687" s="36"/>
      <c r="G687" s="36"/>
      <c r="H687" s="36"/>
      <c r="I687" s="36"/>
    </row>
    <row r="688" ht="12.75">
      <c r="A688" s="1" t="s">
        <v>235</v>
      </c>
    </row>
    <row r="689" spans="1:9" ht="12.75">
      <c r="A689" s="39" t="s">
        <v>237</v>
      </c>
      <c r="D689" s="12"/>
      <c r="E689" s="12"/>
      <c r="F689" s="12"/>
      <c r="G689" s="12"/>
      <c r="H689" s="12"/>
      <c r="I689" s="12"/>
    </row>
    <row r="690" spans="1:9" ht="12.75">
      <c r="A690" s="2" t="s">
        <v>239</v>
      </c>
      <c r="D690" s="12"/>
      <c r="E690" s="12"/>
      <c r="F690" s="12"/>
      <c r="G690" s="12"/>
      <c r="H690" s="12"/>
      <c r="I690" s="12"/>
    </row>
    <row r="691" spans="1:9" ht="13.5" thickBot="1">
      <c r="A691" s="1" t="s">
        <v>238</v>
      </c>
      <c r="D691" s="40"/>
      <c r="E691" s="40"/>
      <c r="F691" s="40"/>
      <c r="G691" s="40"/>
      <c r="H691" s="40"/>
      <c r="I691" s="40"/>
    </row>
    <row r="692" spans="1:9" ht="13.5" thickBot="1">
      <c r="A692" s="38" t="s">
        <v>236</v>
      </c>
      <c r="B692" s="8"/>
      <c r="C692" s="8"/>
      <c r="D692" s="43" t="e">
        <f aca="true" t="shared" si="71" ref="D692:I692">+D689/(D690-D691)*1000</f>
        <v>#DIV/0!</v>
      </c>
      <c r="E692" s="43" t="e">
        <f t="shared" si="71"/>
        <v>#DIV/0!</v>
      </c>
      <c r="F692" s="43" t="e">
        <f>+F689/(F690-F691)*1000</f>
        <v>#DIV/0!</v>
      </c>
      <c r="G692" s="43" t="e">
        <f t="shared" si="71"/>
        <v>#DIV/0!</v>
      </c>
      <c r="H692" s="43" t="e">
        <f t="shared" si="71"/>
        <v>#DIV/0!</v>
      </c>
      <c r="I692" s="43" t="e">
        <f t="shared" si="71"/>
        <v>#DIV/0!</v>
      </c>
    </row>
    <row r="694" ht="12.75">
      <c r="A694" s="1" t="s">
        <v>244</v>
      </c>
    </row>
    <row r="695" spans="1:9" ht="12.75">
      <c r="A695" s="39" t="s">
        <v>237</v>
      </c>
      <c r="D695" s="12"/>
      <c r="E695" s="12"/>
      <c r="F695" s="12"/>
      <c r="G695" s="12"/>
      <c r="H695" s="12"/>
      <c r="I695" s="12"/>
    </row>
    <row r="696" spans="1:9" ht="12.75">
      <c r="A696" s="2" t="s">
        <v>239</v>
      </c>
      <c r="D696" s="12"/>
      <c r="E696" s="12"/>
      <c r="F696" s="12"/>
      <c r="G696" s="12"/>
      <c r="H696" s="12"/>
      <c r="I696" s="12"/>
    </row>
    <row r="697" spans="1:9" ht="13.5" thickBot="1">
      <c r="A697" s="1" t="s">
        <v>238</v>
      </c>
      <c r="D697" s="40"/>
      <c r="E697" s="40"/>
      <c r="F697" s="40"/>
      <c r="G697" s="40"/>
      <c r="H697" s="40"/>
      <c r="I697" s="40"/>
    </row>
    <row r="698" spans="1:9" ht="13.5" thickBot="1">
      <c r="A698" s="38" t="s">
        <v>240</v>
      </c>
      <c r="B698" s="8"/>
      <c r="C698" s="8"/>
      <c r="D698" s="16" t="e">
        <f>+D696*(D695/(D696-D697))</f>
        <v>#DIV/0!</v>
      </c>
      <c r="E698" s="16" t="e">
        <f>+(E695/(E696-E697))*E696</f>
        <v>#DIV/0!</v>
      </c>
      <c r="F698" s="16" t="e">
        <f>+F696*(F695/(F696-F697))</f>
        <v>#DIV/0!</v>
      </c>
      <c r="G698" s="16" t="e">
        <f>+G696*(G695/(G696-G697))</f>
        <v>#DIV/0!</v>
      </c>
      <c r="H698" s="16" t="e">
        <f>+H696*(H695/(H696-H697))</f>
        <v>#DIV/0!</v>
      </c>
      <c r="I698" s="16" t="e">
        <f>+I696*(I695/(I696-I697))</f>
        <v>#DIV/0!</v>
      </c>
    </row>
    <row r="700" ht="12.75">
      <c r="A700" s="2" t="s">
        <v>319</v>
      </c>
    </row>
    <row r="701" spans="1:9" ht="12.75">
      <c r="A701" s="39" t="s">
        <v>237</v>
      </c>
      <c r="D701" s="12"/>
      <c r="E701" s="12"/>
      <c r="F701" s="12"/>
      <c r="G701" s="12"/>
      <c r="H701" s="12"/>
      <c r="I701" s="12"/>
    </row>
    <row r="702" spans="1:9" ht="12.75">
      <c r="A702" s="1" t="s">
        <v>242</v>
      </c>
      <c r="D702" s="5"/>
      <c r="E702" s="5"/>
      <c r="F702" s="5"/>
      <c r="G702" s="5"/>
      <c r="H702" s="5"/>
      <c r="I702" s="5"/>
    </row>
    <row r="703" spans="1:9" ht="13.5" thickBot="1">
      <c r="A703" s="1" t="s">
        <v>243</v>
      </c>
      <c r="D703" s="40"/>
      <c r="E703" s="40"/>
      <c r="F703" s="40"/>
      <c r="G703" s="40"/>
      <c r="H703" s="40"/>
      <c r="I703" s="40"/>
    </row>
    <row r="704" spans="1:9" ht="13.5" thickBot="1">
      <c r="A704" s="38" t="s">
        <v>247</v>
      </c>
      <c r="B704" s="8"/>
      <c r="C704" s="8"/>
      <c r="D704" s="41" t="e">
        <f aca="true" t="shared" si="72" ref="D704:I704">+D701/(D702-D703)*1000</f>
        <v>#DIV/0!</v>
      </c>
      <c r="E704" s="41" t="e">
        <f t="shared" si="72"/>
        <v>#DIV/0!</v>
      </c>
      <c r="F704" s="41" t="e">
        <f t="shared" si="72"/>
        <v>#DIV/0!</v>
      </c>
      <c r="G704" s="41" t="e">
        <f t="shared" si="72"/>
        <v>#DIV/0!</v>
      </c>
      <c r="H704" s="41" t="e">
        <f t="shared" si="72"/>
        <v>#DIV/0!</v>
      </c>
      <c r="I704" s="41" t="e">
        <f t="shared" si="72"/>
        <v>#DIV/0!</v>
      </c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zoomScalePageLayoutView="0" workbookViewId="0" topLeftCell="A1">
      <selection activeCell="J40" sqref="J40"/>
    </sheetView>
  </sheetViews>
  <sheetFormatPr defaultColWidth="11.421875" defaultRowHeight="12.75"/>
  <cols>
    <col min="1" max="1" width="33.00390625" style="0" bestFit="1" customWidth="1"/>
    <col min="2" max="2" width="13.7109375" style="0" customWidth="1"/>
    <col min="3" max="3" width="24.57421875" style="0" customWidth="1"/>
    <col min="4" max="4" width="48.28125" style="0" bestFit="1" customWidth="1"/>
    <col min="5" max="5" width="14.57421875" style="0" customWidth="1"/>
    <col min="6" max="6" width="14.7109375" style="0" customWidth="1"/>
    <col min="7" max="7" width="21.28125" style="0" bestFit="1" customWidth="1"/>
    <col min="8" max="8" width="14.140625" style="0" customWidth="1"/>
    <col min="9" max="9" width="13.7109375" style="0" customWidth="1"/>
    <col min="10" max="10" width="13.57421875" style="0" customWidth="1"/>
  </cols>
  <sheetData>
    <row r="1" spans="1:9" ht="15.75">
      <c r="A1" s="6" t="s">
        <v>334</v>
      </c>
      <c r="B1" s="6"/>
      <c r="C1" s="6"/>
      <c r="D1" s="6"/>
      <c r="E1" s="6"/>
      <c r="F1" s="6"/>
      <c r="G1" s="6"/>
      <c r="H1" s="6"/>
      <c r="I1" s="6"/>
    </row>
    <row r="2" spans="1:9" ht="15.75">
      <c r="A2" s="6" t="s">
        <v>335</v>
      </c>
      <c r="B2" s="6"/>
      <c r="C2" s="6"/>
      <c r="D2" s="6"/>
      <c r="E2" s="6"/>
      <c r="F2" s="6"/>
      <c r="G2" s="6"/>
      <c r="H2" s="6"/>
      <c r="I2" s="6"/>
    </row>
    <row r="3" spans="1:10" ht="16.5" thickBot="1">
      <c r="A3" s="6" t="s">
        <v>56</v>
      </c>
      <c r="B3" s="6"/>
      <c r="C3" s="6"/>
      <c r="D3" s="6"/>
      <c r="E3" s="6"/>
      <c r="F3" s="6"/>
      <c r="G3" s="6"/>
      <c r="H3" s="6"/>
      <c r="I3" s="6"/>
      <c r="J3" s="8"/>
    </row>
    <row r="4" spans="1:9" ht="12.75">
      <c r="A4" s="24"/>
      <c r="B4" s="24"/>
      <c r="C4" s="24"/>
      <c r="D4" s="24"/>
      <c r="E4" s="24"/>
      <c r="F4" s="24"/>
      <c r="G4" s="24"/>
      <c r="H4" s="24"/>
      <c r="I4" s="24"/>
    </row>
    <row r="5" spans="1:10" ht="15.75" thickBot="1">
      <c r="A5" s="7" t="s">
        <v>57</v>
      </c>
      <c r="B5" s="9" t="s">
        <v>276</v>
      </c>
      <c r="C5" s="9"/>
      <c r="D5" s="9" t="s">
        <v>58</v>
      </c>
      <c r="E5" s="9"/>
      <c r="F5" s="9"/>
      <c r="G5" s="9"/>
      <c r="H5" s="9"/>
      <c r="I5" s="9"/>
      <c r="J5" s="32" t="s">
        <v>174</v>
      </c>
    </row>
    <row r="6" ht="12.75">
      <c r="J6" s="32" t="s">
        <v>175</v>
      </c>
    </row>
    <row r="7" spans="1:10" ht="13.5" thickBot="1">
      <c r="A7" s="8" t="s">
        <v>59</v>
      </c>
      <c r="B7" s="33">
        <f>+'VARIABLES DEL PROYECTO'!$C$1</f>
        <v>1</v>
      </c>
      <c r="C7" s="33">
        <f>+'VARIABLES DEL PROYECTO'!$D$1</f>
        <v>2</v>
      </c>
      <c r="D7" s="33">
        <f>+'VARIABLES DEL PROYECTO'!$E$1</f>
        <v>3</v>
      </c>
      <c r="E7" s="33">
        <f>+'VARIABLES DEL PROYECTO'!$F$1</f>
        <v>4</v>
      </c>
      <c r="F7" s="33">
        <f>+'VARIABLES DEL PROYECTO'!$G$1</f>
        <v>5</v>
      </c>
      <c r="G7" s="33">
        <f>+'VARIABLES DEL PROYECTO'!$H$1</f>
        <v>6</v>
      </c>
      <c r="H7" s="33">
        <f>+'VARIABLES DEL PROYECTO'!$I$1</f>
        <v>7</v>
      </c>
      <c r="I7" s="33">
        <f>+'VARIABLES DEL PROYECTO'!$J$1</f>
        <v>8</v>
      </c>
      <c r="J7" s="32" t="s">
        <v>333</v>
      </c>
    </row>
    <row r="8" ht="12.75">
      <c r="J8" s="32" t="s">
        <v>176</v>
      </c>
    </row>
    <row r="9" spans="1:10" ht="13.5" thickBot="1">
      <c r="A9" s="8" t="s">
        <v>277</v>
      </c>
      <c r="B9" s="61">
        <f>+FORMULACION!B10</f>
        <v>0</v>
      </c>
      <c r="C9" s="61">
        <f>+FORMULACION!C10</f>
        <v>0</v>
      </c>
      <c r="D9" s="61">
        <f>+FORMULACION!D10</f>
        <v>0</v>
      </c>
      <c r="E9" s="61">
        <f>+FORMULACION!E10</f>
        <v>0</v>
      </c>
      <c r="F9" s="61">
        <f>+FORMULACION!F10</f>
        <v>0</v>
      </c>
      <c r="G9" s="61">
        <f>+FORMULACION!G10</f>
        <v>0</v>
      </c>
      <c r="H9" s="61">
        <f>+FORMULACION!H10</f>
        <v>0</v>
      </c>
      <c r="I9" s="61">
        <f>+FORMULACION!I10</f>
        <v>0</v>
      </c>
      <c r="J9" s="15" t="s">
        <v>59</v>
      </c>
    </row>
    <row r="11" spans="1:10" ht="12.75">
      <c r="A11" s="22" t="s">
        <v>171</v>
      </c>
      <c r="D11" s="20"/>
      <c r="E11" s="12"/>
      <c r="F11" s="12"/>
      <c r="G11" s="12"/>
      <c r="H11" s="12"/>
      <c r="I11" s="12"/>
      <c r="J11" s="12"/>
    </row>
    <row r="12" spans="1:10" ht="12.75">
      <c r="A12" s="2" t="s">
        <v>323</v>
      </c>
      <c r="B12" s="17"/>
      <c r="C12" s="17">
        <f>+'VARIABLES DEL PROYECTO'!D33</f>
        <v>0</v>
      </c>
      <c r="D12" s="17"/>
      <c r="E12" s="17"/>
      <c r="F12" s="17"/>
      <c r="G12" s="17"/>
      <c r="H12" s="17"/>
      <c r="I12" s="17"/>
      <c r="J12" s="17"/>
    </row>
    <row r="13" spans="1:9" ht="12.75">
      <c r="A13" s="22" t="s">
        <v>324</v>
      </c>
      <c r="B13" s="17">
        <f>+FORMULACION!B418</f>
        <v>0</v>
      </c>
      <c r="C13" s="17">
        <f>+FORMULACION!C418</f>
        <v>0</v>
      </c>
      <c r="D13" s="17"/>
      <c r="E13" s="17"/>
      <c r="F13" s="17"/>
      <c r="G13" s="17"/>
      <c r="H13" s="17"/>
      <c r="I13" s="17"/>
    </row>
    <row r="14" spans="1:10" ht="12.75">
      <c r="A14" s="22" t="s">
        <v>44</v>
      </c>
      <c r="B14" s="17"/>
      <c r="C14" s="17"/>
      <c r="D14" s="17"/>
      <c r="E14" s="17"/>
      <c r="F14" s="17"/>
      <c r="G14" s="17"/>
      <c r="H14" s="17"/>
      <c r="I14" s="17"/>
      <c r="J14" s="12"/>
    </row>
    <row r="15" spans="1:10" ht="12.75">
      <c r="A15" s="22" t="s">
        <v>325</v>
      </c>
      <c r="B15" s="17">
        <f>+FORMULACION!B420</f>
        <v>0</v>
      </c>
      <c r="C15" s="17">
        <f>+FORMULACION!C420</f>
        <v>0</v>
      </c>
      <c r="D15" s="17"/>
      <c r="E15" s="17"/>
      <c r="F15" s="17"/>
      <c r="G15" s="17"/>
      <c r="H15" s="17"/>
      <c r="I15" s="17"/>
      <c r="J15" s="17"/>
    </row>
    <row r="16" spans="1:10" ht="12.75">
      <c r="A16" s="21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3.5" thickBot="1">
      <c r="A17" s="31"/>
      <c r="B17" s="31"/>
      <c r="C17" s="31"/>
      <c r="D17" s="16"/>
      <c r="E17" s="16"/>
      <c r="F17" s="16"/>
      <c r="G17" s="16"/>
      <c r="H17" s="16"/>
      <c r="I17" s="16"/>
      <c r="J17" s="16"/>
    </row>
    <row r="19" spans="1:10" ht="12.75">
      <c r="A19" s="26" t="s">
        <v>189</v>
      </c>
      <c r="B19" s="17">
        <f>SUM(B12:B16)</f>
        <v>0</v>
      </c>
      <c r="C19" s="17">
        <f aca="true" t="shared" si="0" ref="C19:J19">SUM(C12:C16)</f>
        <v>0</v>
      </c>
      <c r="D19" s="17">
        <f t="shared" si="0"/>
        <v>0</v>
      </c>
      <c r="E19" s="17">
        <f t="shared" si="0"/>
        <v>0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</row>
    <row r="20" spans="1:10" ht="13.5" thickBot="1">
      <c r="A20" s="8"/>
      <c r="B20" s="8"/>
      <c r="C20" s="8"/>
      <c r="D20" s="8"/>
      <c r="E20" s="8"/>
      <c r="F20" s="8"/>
      <c r="G20" s="8"/>
      <c r="H20" s="8"/>
      <c r="I20" s="8"/>
      <c r="J20" s="8"/>
    </row>
    <row r="22" spans="1:10" ht="12.75">
      <c r="A22" s="22" t="s">
        <v>181</v>
      </c>
      <c r="D22" s="20"/>
      <c r="E22" s="12"/>
      <c r="F22" s="12"/>
      <c r="G22" s="12"/>
      <c r="H22" s="12"/>
      <c r="I22" s="12"/>
      <c r="J22" s="12"/>
    </row>
    <row r="23" spans="1:10" ht="12.75">
      <c r="A23" s="2" t="s">
        <v>326</v>
      </c>
      <c r="B23" s="17">
        <f>+FORMULACION!B279</f>
        <v>0</v>
      </c>
      <c r="C23" s="17">
        <f>+FORMULACION!C279</f>
        <v>0</v>
      </c>
      <c r="D23" s="17"/>
      <c r="E23" s="17"/>
      <c r="F23" s="17"/>
      <c r="G23" s="17"/>
      <c r="H23" s="17"/>
      <c r="I23" s="17"/>
      <c r="J23" s="17"/>
    </row>
    <row r="24" spans="1:10" ht="12.75">
      <c r="A24" s="2" t="s">
        <v>327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2.75">
      <c r="A25" s="22" t="s">
        <v>328</v>
      </c>
      <c r="B25" s="17">
        <f>+FORMULACION!B168-FORMULACION!B150-FORMULACION!B162</f>
        <v>0</v>
      </c>
      <c r="C25" s="17">
        <f>+FORMULACION!C168-FORMULACION!C150-FORMULACION!C162</f>
        <v>0</v>
      </c>
      <c r="D25" s="17"/>
      <c r="E25" s="17"/>
      <c r="F25" s="17"/>
      <c r="G25" s="17"/>
      <c r="H25" s="17"/>
      <c r="I25" s="17"/>
      <c r="J25" s="17"/>
    </row>
    <row r="26" spans="1:10" ht="12.75">
      <c r="A26" s="22" t="s">
        <v>329</v>
      </c>
      <c r="B26" s="17">
        <f>+FORMULACION!B170</f>
        <v>0</v>
      </c>
      <c r="C26" s="17">
        <f>+FORMULACION!C170</f>
        <v>0</v>
      </c>
      <c r="D26" s="17"/>
      <c r="E26" s="17"/>
      <c r="F26" s="17"/>
      <c r="G26" s="17"/>
      <c r="H26" s="17"/>
      <c r="I26" s="17"/>
      <c r="J26" s="17"/>
    </row>
    <row r="27" spans="1:10" ht="12.75">
      <c r="A27" s="22" t="s">
        <v>330</v>
      </c>
      <c r="B27" s="17">
        <f>+FORMULACION!B72</f>
        <v>0</v>
      </c>
      <c r="C27" s="17">
        <f>+FORMULACION!C72</f>
        <v>0</v>
      </c>
      <c r="D27" s="17"/>
      <c r="E27" s="17"/>
      <c r="F27" s="17"/>
      <c r="G27" s="17"/>
      <c r="H27" s="17"/>
      <c r="I27" s="17"/>
      <c r="J27" s="17"/>
    </row>
    <row r="28" spans="1:10" ht="12.75">
      <c r="A28" s="22" t="s">
        <v>331</v>
      </c>
      <c r="B28" s="17">
        <f>+FORMULACION!B344</f>
        <v>0</v>
      </c>
      <c r="C28" s="17">
        <f>+FORMULACION!C344</f>
        <v>0</v>
      </c>
      <c r="D28" s="17"/>
      <c r="E28" s="17"/>
      <c r="F28" s="17"/>
      <c r="G28" s="17"/>
      <c r="H28" s="17"/>
      <c r="I28" s="17"/>
      <c r="J28" s="12"/>
    </row>
    <row r="29" ht="12.75">
      <c r="J29" s="12"/>
    </row>
    <row r="30" spans="1:10" ht="13.5" thickBot="1">
      <c r="A30" s="31"/>
      <c r="B30" s="31"/>
      <c r="C30" s="31"/>
      <c r="D30" s="16"/>
      <c r="E30" s="16"/>
      <c r="F30" s="16"/>
      <c r="G30" s="16"/>
      <c r="H30" s="16"/>
      <c r="I30" s="16"/>
      <c r="J30" s="16"/>
    </row>
    <row r="31" spans="1:10" ht="12.75">
      <c r="A31" s="22"/>
      <c r="B31" s="17"/>
      <c r="C31" s="17"/>
      <c r="D31" s="12"/>
      <c r="E31" s="12"/>
      <c r="F31" s="12"/>
      <c r="G31" s="12"/>
      <c r="H31" s="12"/>
      <c r="I31" s="12"/>
      <c r="J31" s="12"/>
    </row>
    <row r="32" spans="1:10" ht="12.75">
      <c r="A32" s="25" t="s">
        <v>190</v>
      </c>
      <c r="B32" s="17">
        <f>SUM(B23:B30)</f>
        <v>0</v>
      </c>
      <c r="C32" s="17">
        <f aca="true" t="shared" si="1" ref="C32:J32">SUM(C23:C30)</f>
        <v>0</v>
      </c>
      <c r="D32" s="17">
        <f t="shared" si="1"/>
        <v>0</v>
      </c>
      <c r="E32" s="17">
        <f t="shared" si="1"/>
        <v>0</v>
      </c>
      <c r="F32" s="17">
        <f t="shared" si="1"/>
        <v>0</v>
      </c>
      <c r="G32" s="17">
        <f t="shared" si="1"/>
        <v>0</v>
      </c>
      <c r="H32" s="17">
        <f t="shared" si="1"/>
        <v>0</v>
      </c>
      <c r="I32" s="17">
        <f t="shared" si="1"/>
        <v>0</v>
      </c>
      <c r="J32" s="17">
        <f t="shared" si="1"/>
        <v>0</v>
      </c>
    </row>
    <row r="33" spans="1:10" ht="13.5" thickBot="1">
      <c r="A33" s="60"/>
      <c r="B33" s="31"/>
      <c r="C33" s="31"/>
      <c r="D33" s="16"/>
      <c r="E33" s="16"/>
      <c r="F33" s="16"/>
      <c r="G33" s="16"/>
      <c r="H33" s="16"/>
      <c r="I33" s="16"/>
      <c r="J33" s="16"/>
    </row>
    <row r="34" spans="1:10" ht="12.75">
      <c r="A34" s="21" t="s">
        <v>191</v>
      </c>
      <c r="B34" s="17">
        <f aca="true" t="shared" si="2" ref="B34:J34">+B19-B32</f>
        <v>0</v>
      </c>
      <c r="C34" s="17">
        <f t="shared" si="2"/>
        <v>0</v>
      </c>
      <c r="D34" s="17">
        <f t="shared" si="2"/>
        <v>0</v>
      </c>
      <c r="E34" s="17">
        <f t="shared" si="2"/>
        <v>0</v>
      </c>
      <c r="F34" s="17">
        <f t="shared" si="2"/>
        <v>0</v>
      </c>
      <c r="G34" s="17">
        <f t="shared" si="2"/>
        <v>0</v>
      </c>
      <c r="H34" s="17">
        <f t="shared" si="2"/>
        <v>0</v>
      </c>
      <c r="I34" s="17">
        <f t="shared" si="2"/>
        <v>0</v>
      </c>
      <c r="J34" s="17">
        <f t="shared" si="2"/>
        <v>0</v>
      </c>
    </row>
    <row r="35" spans="1:10" ht="13.5" thickBot="1">
      <c r="A35" s="31"/>
      <c r="B35" s="31"/>
      <c r="C35" s="31"/>
      <c r="D35" s="16"/>
      <c r="E35" s="16"/>
      <c r="F35" s="16"/>
      <c r="G35" s="16"/>
      <c r="H35" s="16"/>
      <c r="I35" s="16"/>
      <c r="J35" s="16"/>
    </row>
    <row r="37" spans="1:10" ht="12.75">
      <c r="A37" s="26" t="s">
        <v>332</v>
      </c>
      <c r="B37" s="17">
        <f>+B34</f>
        <v>0</v>
      </c>
      <c r="C37" s="17">
        <f aca="true" t="shared" si="3" ref="C37:H37">+C34</f>
        <v>0</v>
      </c>
      <c r="D37" s="17">
        <f t="shared" si="3"/>
        <v>0</v>
      </c>
      <c r="E37" s="17">
        <f t="shared" si="3"/>
        <v>0</v>
      </c>
      <c r="F37" s="17">
        <f t="shared" si="3"/>
        <v>0</v>
      </c>
      <c r="G37" s="17">
        <f t="shared" si="3"/>
        <v>0</v>
      </c>
      <c r="H37" s="17">
        <f t="shared" si="3"/>
        <v>0</v>
      </c>
      <c r="I37" s="17">
        <f>+I34+J34</f>
        <v>0</v>
      </c>
      <c r="J37" s="17"/>
    </row>
    <row r="38" spans="1:10" ht="13.5" thickBot="1">
      <c r="A38" s="8"/>
      <c r="B38" s="8"/>
      <c r="C38" s="8"/>
      <c r="D38" s="8"/>
      <c r="E38" s="8"/>
      <c r="F38" s="8"/>
      <c r="G38" s="8"/>
      <c r="H38" s="8"/>
      <c r="I38" s="8"/>
      <c r="J38" s="8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cchaves</dc:creator>
  <cp:keywords/>
  <dc:description/>
  <cp:lastModifiedBy>Martha lucia</cp:lastModifiedBy>
  <dcterms:created xsi:type="dcterms:W3CDTF">2006-11-14T22:45:53Z</dcterms:created>
  <dcterms:modified xsi:type="dcterms:W3CDTF">2013-09-13T04:29:48Z</dcterms:modified>
  <cp:category/>
  <cp:version/>
  <cp:contentType/>
  <cp:contentStatus/>
</cp:coreProperties>
</file>