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4435" windowHeight="1131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166" i="1" l="1"/>
  <c r="E166" i="1"/>
  <c r="D166" i="1"/>
  <c r="C166" i="1"/>
  <c r="B166" i="1"/>
  <c r="F163" i="1"/>
  <c r="E163" i="1"/>
  <c r="D163" i="1"/>
  <c r="C163" i="1"/>
  <c r="B163" i="1"/>
  <c r="D157" i="1"/>
  <c r="B157" i="1"/>
  <c r="F157" i="1"/>
  <c r="E157" i="1"/>
  <c r="C157" i="1"/>
  <c r="F141" i="1"/>
  <c r="G141" i="1" s="1"/>
  <c r="G140" i="1"/>
  <c r="F140" i="1"/>
  <c r="I140" i="1" s="1"/>
  <c r="F139" i="1"/>
  <c r="G139" i="1" s="1"/>
  <c r="F135" i="1"/>
  <c r="G135" i="1" s="1"/>
  <c r="G134" i="1"/>
  <c r="F134" i="1"/>
  <c r="I134" i="1" s="1"/>
  <c r="F133" i="1"/>
  <c r="G133" i="1" s="1"/>
  <c r="G131" i="1"/>
  <c r="F131" i="1"/>
  <c r="I131" i="1" s="1"/>
  <c r="I130" i="1"/>
  <c r="J130" i="1" s="1"/>
  <c r="F130" i="1"/>
  <c r="F129" i="1"/>
  <c r="I129" i="1" s="1"/>
  <c r="L129" i="1" s="1"/>
  <c r="G128" i="1"/>
  <c r="G142" i="1" s="1"/>
  <c r="F128" i="1"/>
  <c r="D142" i="1"/>
  <c r="B114" i="1"/>
  <c r="B113" i="1"/>
  <c r="B112" i="1"/>
  <c r="B111" i="1"/>
  <c r="B110" i="1"/>
  <c r="D99" i="1"/>
  <c r="D93" i="1"/>
  <c r="D92" i="1"/>
  <c r="D91" i="1"/>
  <c r="D90" i="1"/>
  <c r="D89" i="1"/>
  <c r="D88" i="1"/>
  <c r="D94" i="1" s="1"/>
  <c r="C83" i="1"/>
  <c r="B83" i="1"/>
  <c r="D82" i="1"/>
  <c r="L83" i="1"/>
  <c r="K83" i="1"/>
  <c r="J83" i="1"/>
  <c r="I83" i="1"/>
  <c r="H83" i="1"/>
  <c r="F83" i="1"/>
  <c r="D81" i="1"/>
  <c r="D83" i="1" s="1"/>
  <c r="I39" i="2"/>
  <c r="F39" i="2"/>
  <c r="I28" i="2"/>
  <c r="F28" i="2"/>
  <c r="I20" i="2"/>
  <c r="F20" i="2"/>
  <c r="F12" i="2"/>
  <c r="B75" i="1"/>
  <c r="B76" i="1" s="1"/>
  <c r="B68" i="1"/>
  <c r="B60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49" i="1" s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26" i="1" s="1"/>
  <c r="M129" i="1" l="1"/>
  <c r="O129" i="1"/>
  <c r="P129" i="1" s="1"/>
  <c r="L134" i="1"/>
  <c r="J134" i="1"/>
  <c r="L140" i="1"/>
  <c r="J140" i="1"/>
  <c r="L131" i="1"/>
  <c r="J131" i="1"/>
  <c r="G83" i="1"/>
  <c r="L130" i="1"/>
  <c r="I133" i="1"/>
  <c r="I135" i="1"/>
  <c r="I139" i="1"/>
  <c r="I141" i="1"/>
  <c r="E83" i="1"/>
  <c r="F29" i="2"/>
  <c r="F40" i="2" s="1"/>
  <c r="J139" i="1" l="1"/>
  <c r="L139" i="1"/>
  <c r="J133" i="1"/>
  <c r="J142" i="1" s="1"/>
  <c r="L133" i="1"/>
  <c r="N83" i="1"/>
  <c r="M83" i="1"/>
  <c r="O140" i="1"/>
  <c r="P140" i="1" s="1"/>
  <c r="M140" i="1"/>
  <c r="O134" i="1"/>
  <c r="P134" i="1" s="1"/>
  <c r="M134" i="1"/>
  <c r="J141" i="1"/>
  <c r="L141" i="1"/>
  <c r="J135" i="1"/>
  <c r="L135" i="1"/>
  <c r="M130" i="1"/>
  <c r="O130" i="1"/>
  <c r="P130" i="1" s="1"/>
  <c r="O131" i="1"/>
  <c r="P131" i="1" s="1"/>
  <c r="M131" i="1"/>
  <c r="L12" i="2"/>
  <c r="L39" i="2"/>
  <c r="L28" i="2"/>
  <c r="L20" i="2"/>
  <c r="I12" i="2"/>
  <c r="I29" i="2" s="1"/>
  <c r="I40" i="2" s="1"/>
  <c r="M135" i="1" l="1"/>
  <c r="O135" i="1"/>
  <c r="P135" i="1" s="1"/>
  <c r="M141" i="1"/>
  <c r="O141" i="1"/>
  <c r="P141" i="1" s="1"/>
  <c r="M133" i="1"/>
  <c r="M142" i="1" s="1"/>
  <c r="O133" i="1"/>
  <c r="P133" i="1" s="1"/>
  <c r="P142" i="1" s="1"/>
  <c r="M139" i="1"/>
  <c r="O139" i="1"/>
  <c r="P139" i="1" s="1"/>
  <c r="R12" i="2"/>
  <c r="O28" i="2"/>
  <c r="R28" i="2"/>
  <c r="L29" i="2"/>
  <c r="L40" i="2" s="1"/>
  <c r="O39" i="2"/>
  <c r="R39" i="2" l="1"/>
  <c r="O12" i="2"/>
  <c r="R20" i="2"/>
  <c r="R29" i="2" s="1"/>
  <c r="R40" i="2" s="1"/>
  <c r="O20" i="2"/>
  <c r="O29" i="2" s="1"/>
  <c r="O40" i="2" s="1"/>
</calcChain>
</file>

<file path=xl/sharedStrings.xml><?xml version="1.0" encoding="utf-8"?>
<sst xmlns="http://schemas.openxmlformats.org/spreadsheetml/2006/main" count="305" uniqueCount="221">
  <si>
    <t>Inversión en maquinaria y equipo.</t>
  </si>
  <si>
    <t>Artículo</t>
  </si>
  <si>
    <t>Cant.</t>
  </si>
  <si>
    <t>Valor unitario</t>
  </si>
  <si>
    <t>Valor total</t>
  </si>
  <si>
    <t>Vida útil</t>
  </si>
  <si>
    <t>Filtros Ametek 1/2 pulgada.</t>
  </si>
  <si>
    <t>Planta de Ozono.</t>
  </si>
  <si>
    <t>Esterilizador de bolsa y envase en acero quirúrgico.</t>
  </si>
  <si>
    <t>Tanque de almacenamiento con tapa.</t>
  </si>
  <si>
    <t>Aspa con bandeja de acero inoxidable.</t>
  </si>
  <si>
    <t>Mesa con bandeja de acero de 0,75 m por 1,20 m.</t>
  </si>
  <si>
    <t>Selladora de bolsa plástica.</t>
  </si>
  <si>
    <t>Mesa para selladora.</t>
  </si>
  <si>
    <t>Motor de HP.</t>
  </si>
  <si>
    <t>Brazo del motor.</t>
  </si>
  <si>
    <t>Estibas de madera.</t>
  </si>
  <si>
    <t>Un metro de tubería en acero inoxidable 1/2".</t>
  </si>
  <si>
    <t>Balanza electrónica.</t>
  </si>
  <si>
    <t>Estantería metálica.</t>
  </si>
  <si>
    <t>Canastillas plásticas.</t>
  </si>
  <si>
    <t>Escalera metálica portátil.</t>
  </si>
  <si>
    <t>Dispensador de líquidos.</t>
  </si>
  <si>
    <t>Móvil (carreta)</t>
  </si>
  <si>
    <t>Selladora de tapa.</t>
  </si>
  <si>
    <t>Secador de manos eléctrico.</t>
  </si>
  <si>
    <t>Dispensador de jabón.</t>
  </si>
  <si>
    <t>Casillero de cuatro cajones.</t>
  </si>
  <si>
    <t>TOTAL</t>
  </si>
  <si>
    <t>Inversión en equipo de oficina.</t>
  </si>
  <si>
    <t>Detalle</t>
  </si>
  <si>
    <t>Cantidad</t>
  </si>
  <si>
    <t>Valor</t>
  </si>
  <si>
    <t xml:space="preserve">Valor </t>
  </si>
  <si>
    <t xml:space="preserve">Vida </t>
  </si>
  <si>
    <t xml:space="preserve"> unitario</t>
  </si>
  <si>
    <t>total</t>
  </si>
  <si>
    <t>útil</t>
  </si>
  <si>
    <t>Escritorios sencillos.</t>
  </si>
  <si>
    <t>Sillas Rimax.</t>
  </si>
  <si>
    <t>Sillas para escritorio.</t>
  </si>
  <si>
    <t>Computador – dtk.</t>
  </si>
  <si>
    <t>Impresora de matriz de puntos.</t>
  </si>
  <si>
    <t>Módulo de recepción.</t>
  </si>
  <si>
    <t>5 </t>
  </si>
  <si>
    <t>Sumadora Truly sencilla.</t>
  </si>
  <si>
    <t>Software Office y Windows.</t>
  </si>
  <si>
    <t>Teléfonos.</t>
  </si>
  <si>
    <t>Fax Pannasonic.</t>
  </si>
  <si>
    <t>Papelera doble.</t>
  </si>
  <si>
    <t>Caneca de basura.</t>
  </si>
  <si>
    <t>Archivador de madera.</t>
  </si>
  <si>
    <t>Estabilizador de energía.</t>
  </si>
  <si>
    <t>Basureras pequeñas.</t>
  </si>
  <si>
    <t>Grapadoras medianas.</t>
  </si>
  <si>
    <t>Saca – ganchos.</t>
  </si>
  <si>
    <t>Extintor de incendios tipo ABC</t>
  </si>
  <si>
    <t>Inversión en activos intangibles.</t>
  </si>
  <si>
    <t>CONCEPTO</t>
  </si>
  <si>
    <t>VALOR</t>
  </si>
  <si>
    <t>(En pesos)</t>
  </si>
  <si>
    <t>GASTOS PRE-OPERATIVOS</t>
  </si>
  <si>
    <t>Estudio de factibilidad.</t>
  </si>
  <si>
    <t>Contratación de personal.</t>
  </si>
  <si>
    <t>Capacitación de personal.</t>
  </si>
  <si>
    <t>Experimentación del producto.</t>
  </si>
  <si>
    <t>Análisis de laboratorio.</t>
  </si>
  <si>
    <t>SUBTOTAL GASTOS PRE-OPERATIVOS.</t>
  </si>
  <si>
    <t>ADECUACIÓN LOCATIVAS.</t>
  </si>
  <si>
    <t>Instalaciones eléctricas.</t>
  </si>
  <si>
    <t>Construcción de plancha para tanque de almacenamiento.</t>
  </si>
  <si>
    <t>Instalaciones para recepción del agua.</t>
  </si>
  <si>
    <t>División para oficina.</t>
  </si>
  <si>
    <t>Red telefónica.</t>
  </si>
  <si>
    <t>Curvatura de unión del piso con la pared.</t>
  </si>
  <si>
    <t>SUBTOTAL ADECUACIONES LOCATIVAS.</t>
  </si>
  <si>
    <t>GASTOS DE CONSTITUCIÓN.</t>
  </si>
  <si>
    <t xml:space="preserve">Escritura pública. </t>
  </si>
  <si>
    <t>Registro en la oficina de instrumentos públicos.</t>
  </si>
  <si>
    <t>Permiso de uso de suelos.</t>
  </si>
  <si>
    <t>Registro sanitario (INVIMA)</t>
  </si>
  <si>
    <t>Instalaciones de equipos de producción.</t>
  </si>
  <si>
    <t>SUBTOTAL GASTOS DE CONSTITUCIÓN.</t>
  </si>
  <si>
    <t>TOTAL INVERSIÓN EN ACTIVOS INTANGIBLES.</t>
  </si>
  <si>
    <t>PRESUPUESTO DE MATERIA PRIMA DIRECTA</t>
  </si>
  <si>
    <t>Nombre genérico</t>
  </si>
  <si>
    <t>Unidad de medida</t>
  </si>
  <si>
    <t>A  Ñ  O  1</t>
  </si>
  <si>
    <t>A  Ñ  O  2</t>
  </si>
  <si>
    <t>A  Ñ  O  3</t>
  </si>
  <si>
    <t>A  Ñ  O  4</t>
  </si>
  <si>
    <t>A  Ñ  O  5</t>
  </si>
  <si>
    <t>Costo unitario</t>
  </si>
  <si>
    <t>Costo total</t>
  </si>
  <si>
    <t>INSUMOS</t>
  </si>
  <si>
    <t>Agua</t>
  </si>
  <si>
    <r>
      <t>m</t>
    </r>
    <r>
      <rPr>
        <vertAlign val="superscript"/>
        <sz val="11"/>
        <color indexed="8"/>
        <rFont val="Arial"/>
        <family val="2"/>
      </rPr>
      <t>3</t>
    </r>
  </si>
  <si>
    <t xml:space="preserve">Cloruro de sodio </t>
  </si>
  <si>
    <t>kg</t>
  </si>
  <si>
    <t xml:space="preserve">Citrato Trisódico </t>
  </si>
  <si>
    <t xml:space="preserve">Fosfato Di-potásico </t>
  </si>
  <si>
    <t>Sacarosa</t>
  </si>
  <si>
    <t xml:space="preserve">Frutuosa </t>
  </si>
  <si>
    <t>Ácido Cítrico</t>
  </si>
  <si>
    <t>SUBTOTAL INSUMOS</t>
  </si>
  <si>
    <t>SABORIZANTES</t>
  </si>
  <si>
    <t>Sabor mandarina</t>
  </si>
  <si>
    <t>Sabor limón</t>
  </si>
  <si>
    <t>Sabor Fresa</t>
  </si>
  <si>
    <t>Sabor manzana</t>
  </si>
  <si>
    <t>Sabor naranja</t>
  </si>
  <si>
    <t>Sabor mango</t>
  </si>
  <si>
    <t>SUBTOTAL SABORIZANTES</t>
  </si>
  <si>
    <t>COLORANTES</t>
  </si>
  <si>
    <t>Color limón</t>
  </si>
  <si>
    <t>Color Mandarina</t>
  </si>
  <si>
    <t>Color Mango</t>
  </si>
  <si>
    <t>Color manzana</t>
  </si>
  <si>
    <t>Color fresa</t>
  </si>
  <si>
    <t>Color Naranja</t>
  </si>
  <si>
    <t>SUBTOTAL COLORANTES</t>
  </si>
  <si>
    <t>TOTAL DE INSUMOS Y COLORANTES</t>
  </si>
  <si>
    <t>EMPAQUES</t>
  </si>
  <si>
    <t>Envse plástico 473 ml</t>
  </si>
  <si>
    <t>Unidad</t>
  </si>
  <si>
    <t xml:space="preserve">Bolsa  plástica de 500 ml </t>
  </si>
  <si>
    <t>Bolsa plásticas de 300 ml</t>
  </si>
  <si>
    <t xml:space="preserve">Etiqueta </t>
  </si>
  <si>
    <t>Empaque Bolsa de 500 ml</t>
  </si>
  <si>
    <t>Empaque Bolsa de 300 ml</t>
  </si>
  <si>
    <t>Caja empaque de envase</t>
  </si>
  <si>
    <t>Plástico caja de empaque</t>
  </si>
  <si>
    <t>SUBTOTAL EMPAQUES</t>
  </si>
  <si>
    <t>TOTAL DE MATERIA PRIMA DIRECTA</t>
  </si>
  <si>
    <t>NÓMINA ÁREA DE ADMINISTRACIÓN</t>
  </si>
  <si>
    <t>Cargo</t>
  </si>
  <si>
    <t>Salario básico</t>
  </si>
  <si>
    <t>Auxilio de transporte</t>
  </si>
  <si>
    <t>Total devengado</t>
  </si>
  <si>
    <t>Cesantías</t>
  </si>
  <si>
    <t>Intereses sobre cesantías</t>
  </si>
  <si>
    <t>Prima de servicios</t>
  </si>
  <si>
    <t>Vacaciones</t>
  </si>
  <si>
    <t>Aportes parafiscales</t>
  </si>
  <si>
    <t>Pensión</t>
  </si>
  <si>
    <t>Salud</t>
  </si>
  <si>
    <t>Riesgos profesionales</t>
  </si>
  <si>
    <t>Total nómina mensual</t>
  </si>
  <si>
    <t>Total nómina anual</t>
  </si>
  <si>
    <t>Factores</t>
  </si>
  <si>
    <t>Gerente</t>
  </si>
  <si>
    <t>Secretaria</t>
  </si>
  <si>
    <t>TOTALES</t>
  </si>
  <si>
    <t>GASTOS DE DOTACIÓN AREA ADMINISTRATIVA</t>
  </si>
  <si>
    <t>DOTACIÓN</t>
  </si>
  <si>
    <t>A Ñ O 1</t>
  </si>
  <si>
    <t>Costos total</t>
  </si>
  <si>
    <t>Overoles</t>
  </si>
  <si>
    <t>Tapabocas</t>
  </si>
  <si>
    <t>Guantes</t>
  </si>
  <si>
    <t>Uniforme sec.</t>
  </si>
  <si>
    <t>Zapatos sec.</t>
  </si>
  <si>
    <t>Botas</t>
  </si>
  <si>
    <t xml:space="preserve">TOTAL </t>
  </si>
  <si>
    <t>NÓMINA ÁREA DE VENTAS</t>
  </si>
  <si>
    <t>Subgerente de ventas</t>
  </si>
  <si>
    <t>GASTOS DE DOTACIÓN AREA  DE VENTAS</t>
  </si>
  <si>
    <t>COMISIÓN EN VENTAS</t>
  </si>
  <si>
    <t>AÑOS</t>
  </si>
  <si>
    <t>GASTOS DE PUBLICIDAD</t>
  </si>
  <si>
    <t>MEDIO</t>
  </si>
  <si>
    <t>A Ñ O  1</t>
  </si>
  <si>
    <t>COSTO UNITARIO</t>
  </si>
  <si>
    <t>CANTIDAD</t>
  </si>
  <si>
    <t>COSTO TOTAL</t>
  </si>
  <si>
    <t>Radio</t>
  </si>
  <si>
    <t>Prensa</t>
  </si>
  <si>
    <t>Televisión</t>
  </si>
  <si>
    <t>PRESUPUESTO DE PROMOCIÓN EN VENTAS</t>
  </si>
  <si>
    <t>Concepto</t>
  </si>
  <si>
    <t>Año 1</t>
  </si>
  <si>
    <t>Año 2</t>
  </si>
  <si>
    <t>Año 3</t>
  </si>
  <si>
    <t>Año 4</t>
  </si>
  <si>
    <t>Año 5</t>
  </si>
  <si>
    <t>Valor Unitario</t>
  </si>
  <si>
    <t>Maletines</t>
  </si>
  <si>
    <t>Biscicleteros</t>
  </si>
  <si>
    <t>Bolso Canguro</t>
  </si>
  <si>
    <t>Llaveros</t>
  </si>
  <si>
    <t>PROMOCIÓN BEBIDAS</t>
  </si>
  <si>
    <t>Envase 473 ml</t>
  </si>
  <si>
    <t>Bolsa 500 ml</t>
  </si>
  <si>
    <t>Bolsa 300 ml</t>
  </si>
  <si>
    <t>DEGUSTACIÓN</t>
  </si>
  <si>
    <t>OBSEQUIO DE BEBIDAS</t>
  </si>
  <si>
    <t>RESUMEN DE GASTOS DE ADMINISTRACIÓN, VENTAS Y DISTRIBUCIÓN</t>
  </si>
  <si>
    <t>GASTOS DE ADMINISTRACIÓN</t>
  </si>
  <si>
    <t>AÑO 2</t>
  </si>
  <si>
    <t>AÑO 3</t>
  </si>
  <si>
    <t>AÑO 4</t>
  </si>
  <si>
    <t>AÑO 5</t>
  </si>
  <si>
    <t>AÑO 6</t>
  </si>
  <si>
    <t>Nómina</t>
  </si>
  <si>
    <t>Gastos de dotación</t>
  </si>
  <si>
    <t>Honorarios</t>
  </si>
  <si>
    <t xml:space="preserve">Gastos de arrendamiento </t>
  </si>
  <si>
    <t>Impuesto de cámara de comercio</t>
  </si>
  <si>
    <t xml:space="preserve">Servicio públicos </t>
  </si>
  <si>
    <t>Útiles y papelería</t>
  </si>
  <si>
    <t>Servicio de alarma</t>
  </si>
  <si>
    <t>Implementos de aseo</t>
  </si>
  <si>
    <t>SUBTOTAL GASTOS DE ADMINISTRACIÓN</t>
  </si>
  <si>
    <t>GASTOS EN VENTAS</t>
  </si>
  <si>
    <t>Comisión de dos vendedores</t>
  </si>
  <si>
    <t>Gastos de publicidad</t>
  </si>
  <si>
    <t>Gastos de promoción</t>
  </si>
  <si>
    <t>SUBTOTAL GASTOS EN VENTAS</t>
  </si>
  <si>
    <t>GASTOS GENERALES DE DISTRIBUCIÓN</t>
  </si>
  <si>
    <t>Gastos de transporte</t>
  </si>
  <si>
    <t>SUBTOTAL GASTOS DE DISTRIBUCIÓN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</si>
</sst>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_ * #,##0.000_ ;_ * \-#,##0.000_ ;_ * &quot;-&quot;??_ ;_ @_ "/>
    <numFmt numFmtId="165" formatCode="_ * #,##0_ ;_ * \-#,##0_ ;_ * &quot;-&quot;???_ ;_ @_ "/>
    <numFmt numFmtId="166" formatCode="_ * #,##0.000_ ;_ * \-#,##0.000_ ;_ * &quot;-&quot;???_ ;_ @_ "/>
    <numFmt numFmtId="167" formatCode="_ * #,##0.0000_ ;_ * \-#,##0.0000_ ;_ * &quot;-&quot;???_ ;_ @_ "/>
    <numFmt numFmtId="168" formatCode="_ * #,##0_ ;_ * \-#,##0_ ;_ * &quot;-&quot;????_ ;_ @_ "/>
    <numFmt numFmtId="169" formatCode="_ * #,##0.000_ ;_ * \-#,##0.000_ ;_ * &quot;-&quot;????_ ;_ @_ "/>
    <numFmt numFmtId="170" formatCode="#,##0.0"/>
    <numFmt numFmtId="171" formatCode="_ * #,##0_ ;_ * \-#,##0_ ;_ * &quot;-&quot;??_ ;_ @_ "/>
    <numFmt numFmtId="172" formatCode="_ * #,##0.00_ ;_ * \-#,##0.00_ ;_ * &quot;-&quot;??_ ;_ @_ "/>
  </numFmts>
  <fonts count="24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11"/>
      <color theme="3" tint="0.39997558519241921"/>
      <name val="Arial"/>
      <family val="2"/>
    </font>
    <font>
      <b/>
      <sz val="11"/>
      <color rgb="FFFF0000"/>
      <name val="Arial"/>
      <family val="2"/>
    </font>
    <font>
      <sz val="16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2"/>
      <color theme="0" tint="-0.249977111117893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0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3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6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8" fillId="0" borderId="5" xfId="0" quotePrefix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0" xfId="0" quotePrefix="1" applyFont="1" applyBorder="1" applyAlignment="1">
      <alignment horizontal="centerContinuous" vertical="center" wrapText="1"/>
    </xf>
    <xf numFmtId="0" fontId="12" fillId="0" borderId="0" xfId="0" applyFont="1" applyBorder="1" applyAlignment="1">
      <alignment horizontal="center" vertical="center" wrapText="1"/>
    </xf>
    <xf numFmtId="10" fontId="12" fillId="0" borderId="0" xfId="0" applyNumberFormat="1" applyFont="1" applyBorder="1" applyAlignment="1">
      <alignment horizontal="center" vertical="center" wrapText="1"/>
    </xf>
    <xf numFmtId="10" fontId="12" fillId="0" borderId="0" xfId="0" quotePrefix="1" applyNumberFormat="1" applyFont="1" applyBorder="1" applyAlignment="1">
      <alignment horizontal="center" vertical="center" wrapText="1"/>
    </xf>
    <xf numFmtId="9" fontId="12" fillId="0" borderId="0" xfId="0" quotePrefix="1" applyNumberFormat="1" applyFont="1" applyBorder="1" applyAlignment="1">
      <alignment horizontal="center" vertical="center" wrapText="1"/>
    </xf>
    <xf numFmtId="0" fontId="13" fillId="0" borderId="0" xfId="0" quotePrefix="1" applyFont="1" applyBorder="1" applyAlignment="1">
      <alignment horizontal="left"/>
    </xf>
    <xf numFmtId="0" fontId="13" fillId="0" borderId="0" xfId="0" quotePrefix="1" applyFont="1" applyBorder="1" applyAlignment="1">
      <alignment horizontal="center"/>
    </xf>
    <xf numFmtId="3" fontId="13" fillId="0" borderId="0" xfId="0" applyNumberFormat="1" applyFont="1" applyBorder="1"/>
    <xf numFmtId="164" fontId="13" fillId="0" borderId="0" xfId="1" applyNumberFormat="1" applyFont="1" applyBorder="1"/>
    <xf numFmtId="165" fontId="13" fillId="0" borderId="0" xfId="0" applyNumberFormat="1" applyFont="1" applyBorder="1"/>
    <xf numFmtId="166" fontId="13" fillId="0" borderId="0" xfId="0" applyNumberFormat="1" applyFont="1" applyBorder="1"/>
    <xf numFmtId="167" fontId="13" fillId="0" borderId="0" xfId="0" applyNumberFormat="1" applyFont="1" applyBorder="1"/>
    <xf numFmtId="168" fontId="13" fillId="0" borderId="0" xfId="0" applyNumberFormat="1" applyFont="1" applyBorder="1"/>
    <xf numFmtId="169" fontId="13" fillId="0" borderId="0" xfId="0" applyNumberFormat="1" applyFont="1" applyBorder="1"/>
    <xf numFmtId="0" fontId="13" fillId="0" borderId="0" xfId="0" applyFont="1" applyBorder="1" applyAlignment="1">
      <alignment horizontal="center"/>
    </xf>
    <xf numFmtId="170" fontId="13" fillId="0" borderId="0" xfId="0" applyNumberFormat="1" applyFont="1" applyBorder="1"/>
    <xf numFmtId="171" fontId="13" fillId="0" borderId="0" xfId="1" applyNumberFormat="1" applyFont="1" applyBorder="1"/>
    <xf numFmtId="0" fontId="15" fillId="0" borderId="1" xfId="0" applyFont="1" applyBorder="1" applyAlignment="1">
      <alignment horizontal="left"/>
    </xf>
    <xf numFmtId="0" fontId="15" fillId="0" borderId="1" xfId="0" quotePrefix="1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170" fontId="15" fillId="0" borderId="1" xfId="0" applyNumberFormat="1" applyFont="1" applyBorder="1"/>
    <xf numFmtId="171" fontId="15" fillId="0" borderId="1" xfId="1" applyNumberFormat="1" applyFont="1" applyBorder="1"/>
    <xf numFmtId="165" fontId="15" fillId="0" borderId="1" xfId="0" applyNumberFormat="1" applyFont="1" applyBorder="1"/>
    <xf numFmtId="0" fontId="15" fillId="0" borderId="1" xfId="0" applyFont="1" applyBorder="1"/>
    <xf numFmtId="0" fontId="10" fillId="0" borderId="0" xfId="0" applyFont="1" applyBorder="1" applyAlignment="1">
      <alignment horizontal="left"/>
    </xf>
    <xf numFmtId="0" fontId="13" fillId="0" borderId="0" xfId="0" applyFont="1" applyBorder="1"/>
    <xf numFmtId="2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0" xfId="0" quotePrefix="1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170" fontId="15" fillId="0" borderId="0" xfId="0" applyNumberFormat="1" applyFont="1" applyBorder="1"/>
    <xf numFmtId="171" fontId="15" fillId="0" borderId="0" xfId="1" applyNumberFormat="1" applyFont="1" applyBorder="1"/>
    <xf numFmtId="165" fontId="15" fillId="0" borderId="0" xfId="0" applyNumberFormat="1" applyFont="1" applyBorder="1"/>
    <xf numFmtId="0" fontId="15" fillId="0" borderId="0" xfId="0" applyFont="1" applyBorder="1"/>
    <xf numFmtId="0" fontId="16" fillId="0" borderId="0" xfId="0" applyFont="1" applyBorder="1" applyAlignment="1"/>
    <xf numFmtId="0" fontId="16" fillId="0" borderId="0" xfId="0" quotePrefix="1" applyFont="1" applyBorder="1" applyAlignment="1"/>
    <xf numFmtId="0" fontId="16" fillId="0" borderId="0" xfId="0" applyFont="1" applyBorder="1" applyAlignment="1">
      <alignment horizontal="center"/>
    </xf>
    <xf numFmtId="170" fontId="16" fillId="0" borderId="0" xfId="0" applyNumberFormat="1" applyFont="1" applyBorder="1"/>
    <xf numFmtId="171" fontId="16" fillId="0" borderId="0" xfId="1" applyNumberFormat="1" applyFont="1" applyBorder="1"/>
    <xf numFmtId="165" fontId="16" fillId="0" borderId="0" xfId="0" applyNumberFormat="1" applyFont="1" applyBorder="1"/>
    <xf numFmtId="0" fontId="16" fillId="0" borderId="0" xfId="0" applyFont="1" applyBorder="1"/>
    <xf numFmtId="171" fontId="13" fillId="0" borderId="0" xfId="1" applyNumberFormat="1" applyFont="1" applyBorder="1" applyAlignment="1">
      <alignment horizontal="right"/>
    </xf>
    <xf numFmtId="172" fontId="13" fillId="0" borderId="0" xfId="1" applyNumberFormat="1" applyFont="1" applyBorder="1"/>
    <xf numFmtId="0" fontId="16" fillId="0" borderId="1" xfId="0" applyFont="1" applyBorder="1" applyAlignment="1"/>
    <xf numFmtId="0" fontId="16" fillId="0" borderId="1" xfId="0" quotePrefix="1" applyFont="1" applyBorder="1" applyAlignment="1"/>
    <xf numFmtId="0" fontId="16" fillId="0" borderId="1" xfId="0" applyFont="1" applyBorder="1" applyAlignment="1">
      <alignment horizontal="center"/>
    </xf>
    <xf numFmtId="170" fontId="16" fillId="0" borderId="1" xfId="0" applyNumberFormat="1" applyFont="1" applyBorder="1"/>
    <xf numFmtId="171" fontId="16" fillId="0" borderId="1" xfId="1" applyNumberFormat="1" applyFont="1" applyBorder="1"/>
    <xf numFmtId="165" fontId="16" fillId="0" borderId="1" xfId="0" applyNumberFormat="1" applyFont="1" applyBorder="1"/>
    <xf numFmtId="0" fontId="16" fillId="0" borderId="1" xfId="0" applyFont="1" applyBorder="1"/>
    <xf numFmtId="0" fontId="17" fillId="0" borderId="5" xfId="0" quotePrefix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0" fontId="8" fillId="0" borderId="1" xfId="0" quotePrefix="1" applyNumberFormat="1" applyFont="1" applyFill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10" fontId="8" fillId="0" borderId="1" xfId="0" quotePrefix="1" applyNumberFormat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/>
    <xf numFmtId="3" fontId="13" fillId="0" borderId="1" xfId="0" applyNumberFormat="1" applyFont="1" applyBorder="1"/>
    <xf numFmtId="0" fontId="18" fillId="0" borderId="0" xfId="0" quotePrefix="1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Border="1"/>
    <xf numFmtId="3" fontId="11" fillId="0" borderId="0" xfId="0" applyNumberFormat="1" applyFont="1" applyBorder="1"/>
    <xf numFmtId="0" fontId="11" fillId="0" borderId="1" xfId="0" applyFont="1" applyBorder="1"/>
    <xf numFmtId="3" fontId="11" fillId="0" borderId="1" xfId="0" applyNumberFormat="1" applyFont="1" applyBorder="1"/>
    <xf numFmtId="0" fontId="0" fillId="0" borderId="0" xfId="0" applyFont="1"/>
    <xf numFmtId="0" fontId="8" fillId="0" borderId="1" xfId="0" applyFont="1" applyBorder="1"/>
    <xf numFmtId="171" fontId="8" fillId="0" borderId="1" xfId="1" applyNumberFormat="1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/>
    <xf numFmtId="3" fontId="8" fillId="0" borderId="0" xfId="0" applyNumberFormat="1" applyFont="1" applyBorder="1"/>
    <xf numFmtId="3" fontId="8" fillId="0" borderId="1" xfId="0" applyNumberFormat="1" applyFont="1" applyBorder="1"/>
    <xf numFmtId="0" fontId="8" fillId="0" borderId="0" xfId="0" applyFont="1" applyFill="1" applyBorder="1" applyAlignment="1">
      <alignment horizontal="centerContinuous"/>
    </xf>
    <xf numFmtId="0" fontId="0" fillId="0" borderId="0" xfId="0" applyFont="1" applyBorder="1"/>
    <xf numFmtId="171" fontId="0" fillId="0" borderId="0" xfId="1" applyNumberFormat="1" applyFont="1" applyBorder="1"/>
    <xf numFmtId="0" fontId="0" fillId="0" borderId="5" xfId="0" applyFont="1" applyBorder="1"/>
    <xf numFmtId="171" fontId="0" fillId="0" borderId="5" xfId="1" applyNumberFormat="1" applyFont="1" applyBorder="1"/>
    <xf numFmtId="0" fontId="19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11" fillId="0" borderId="0" xfId="0" applyFont="1" applyFill="1" applyBorder="1"/>
    <xf numFmtId="3" fontId="0" fillId="0" borderId="0" xfId="0" applyNumberFormat="1" applyBorder="1"/>
    <xf numFmtId="0" fontId="11" fillId="0" borderId="5" xfId="0" applyFont="1" applyFill="1" applyBorder="1"/>
    <xf numFmtId="0" fontId="0" fillId="0" borderId="5" xfId="0" applyBorder="1"/>
    <xf numFmtId="3" fontId="0" fillId="0" borderId="5" xfId="0" applyNumberFormat="1" applyBorder="1"/>
    <xf numFmtId="0" fontId="17" fillId="0" borderId="5" xfId="0" applyFont="1" applyBorder="1" applyAlignment="1">
      <alignment horizontal="center"/>
    </xf>
    <xf numFmtId="0" fontId="8" fillId="0" borderId="1" xfId="0" quotePrefix="1" applyFont="1" applyBorder="1" applyAlignment="1">
      <alignment horizontal="center"/>
    </xf>
    <xf numFmtId="0" fontId="8" fillId="0" borderId="1" xfId="0" quotePrefix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10" fontId="11" fillId="0" borderId="1" xfId="0" quotePrefix="1" applyNumberFormat="1" applyFont="1" applyBorder="1" applyAlignment="1">
      <alignment horizontal="center" vertical="center" wrapText="1"/>
    </xf>
    <xf numFmtId="9" fontId="11" fillId="0" borderId="1" xfId="0" quotePrefix="1" applyNumberFormat="1" applyFont="1" applyBorder="1" applyAlignment="1">
      <alignment horizontal="center" vertical="center" wrapText="1"/>
    </xf>
    <xf numFmtId="3" fontId="21" fillId="0" borderId="0" xfId="0" applyNumberFormat="1" applyFont="1" applyBorder="1"/>
    <xf numFmtId="0" fontId="18" fillId="0" borderId="0" xfId="0" applyFont="1" applyBorder="1"/>
    <xf numFmtId="0" fontId="18" fillId="0" borderId="1" xfId="0" applyFont="1" applyBorder="1"/>
    <xf numFmtId="0" fontId="2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171" fontId="22" fillId="0" borderId="1" xfId="1" applyNumberFormat="1" applyFont="1" applyBorder="1" applyAlignment="1">
      <alignment horizontal="right"/>
    </xf>
    <xf numFmtId="171" fontId="18" fillId="0" borderId="1" xfId="1" applyNumberFormat="1" applyFont="1" applyBorder="1" applyAlignment="1">
      <alignment horizontal="right"/>
    </xf>
    <xf numFmtId="0" fontId="8" fillId="0" borderId="0" xfId="0" applyFont="1" applyBorder="1" applyAlignment="1">
      <alignment horizontal="left" vertical="center" wrapText="1"/>
    </xf>
    <xf numFmtId="171" fontId="8" fillId="0" borderId="0" xfId="1" applyNumberFormat="1" applyFont="1" applyBorder="1"/>
    <xf numFmtId="0" fontId="8" fillId="0" borderId="0" xfId="0" quotePrefix="1" applyFont="1" applyBorder="1" applyAlignment="1">
      <alignment horizontal="left" vertical="center" wrapText="1"/>
    </xf>
    <xf numFmtId="171" fontId="22" fillId="0" borderId="1" xfId="1" applyNumberFormat="1" applyFont="1" applyBorder="1"/>
    <xf numFmtId="171" fontId="23" fillId="0" borderId="1" xfId="1" applyNumberFormat="1" applyFont="1" applyBorder="1"/>
    <xf numFmtId="171" fontId="22" fillId="0" borderId="1" xfId="0" applyNumberFormat="1" applyFont="1" applyBorder="1"/>
    <xf numFmtId="0" fontId="1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0" fillId="0" borderId="0" xfId="0" applyNumberFormat="1"/>
    <xf numFmtId="0" fontId="18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jercicio%20%20finaniero%20BEBID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</sheetNames>
    <sheetDataSet>
      <sheetData sheetId="0"/>
      <sheetData sheetId="1"/>
      <sheetData sheetId="2">
        <row r="32">
          <cell r="B32">
            <v>0.02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66"/>
  <sheetViews>
    <sheetView tabSelected="1" topLeftCell="A136" workbookViewId="0">
      <selection activeCell="G154" sqref="G154"/>
    </sheetView>
  </sheetViews>
  <sheetFormatPr baseColWidth="10" defaultRowHeight="15" x14ac:dyDescent="0.2"/>
  <cols>
    <col min="1" max="1" width="35.77734375" customWidth="1"/>
  </cols>
  <sheetData>
    <row r="2" spans="1:5" ht="18.75" thickBot="1" x14ac:dyDescent="0.3">
      <c r="A2" s="14" t="s">
        <v>0</v>
      </c>
      <c r="B2" s="14"/>
      <c r="C2" s="14"/>
      <c r="D2" s="14"/>
      <c r="E2" s="14"/>
    </row>
    <row r="3" spans="1:5" ht="16.5" thickBot="1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4" spans="1:5" ht="20.100000000000001" customHeight="1" x14ac:dyDescent="0.2">
      <c r="A4" s="2" t="s">
        <v>6</v>
      </c>
      <c r="B4" s="3">
        <v>2</v>
      </c>
      <c r="C4" s="4">
        <v>134560</v>
      </c>
      <c r="D4" s="4">
        <f>B4*C4</f>
        <v>269120</v>
      </c>
      <c r="E4" s="5">
        <v>10</v>
      </c>
    </row>
    <row r="5" spans="1:5" ht="20.100000000000001" customHeight="1" x14ac:dyDescent="0.2">
      <c r="A5" s="2" t="s">
        <v>7</v>
      </c>
      <c r="B5" s="3">
        <v>1</v>
      </c>
      <c r="C5" s="4">
        <v>765000</v>
      </c>
      <c r="D5" s="4">
        <f t="shared" ref="D5:D25" si="0">B5*C5</f>
        <v>765000</v>
      </c>
      <c r="E5" s="5">
        <v>10</v>
      </c>
    </row>
    <row r="6" spans="1:5" ht="20.100000000000001" customHeight="1" x14ac:dyDescent="0.2">
      <c r="A6" s="2" t="s">
        <v>8</v>
      </c>
      <c r="B6" s="3">
        <v>1</v>
      </c>
      <c r="C6" s="4">
        <v>550000</v>
      </c>
      <c r="D6" s="4">
        <f t="shared" si="0"/>
        <v>550000</v>
      </c>
      <c r="E6" s="5">
        <v>10</v>
      </c>
    </row>
    <row r="7" spans="1:5" ht="20.100000000000001" customHeight="1" x14ac:dyDescent="0.2">
      <c r="A7" s="2" t="s">
        <v>9</v>
      </c>
      <c r="B7" s="3">
        <v>1</v>
      </c>
      <c r="C7" s="4">
        <v>1000000</v>
      </c>
      <c r="D7" s="4">
        <f t="shared" si="0"/>
        <v>1000000</v>
      </c>
      <c r="E7" s="5">
        <v>10</v>
      </c>
    </row>
    <row r="8" spans="1:5" ht="20.100000000000001" customHeight="1" x14ac:dyDescent="0.2">
      <c r="A8" s="2" t="s">
        <v>10</v>
      </c>
      <c r="B8" s="3">
        <v>1</v>
      </c>
      <c r="C8" s="4">
        <v>200000</v>
      </c>
      <c r="D8" s="4">
        <f t="shared" si="0"/>
        <v>200000</v>
      </c>
      <c r="E8" s="5">
        <v>10</v>
      </c>
    </row>
    <row r="9" spans="1:5" ht="20.100000000000001" customHeight="1" x14ac:dyDescent="0.2">
      <c r="A9" s="2" t="s">
        <v>11</v>
      </c>
      <c r="B9" s="3">
        <v>1</v>
      </c>
      <c r="C9" s="4">
        <v>330000</v>
      </c>
      <c r="D9" s="4">
        <f t="shared" si="0"/>
        <v>330000</v>
      </c>
      <c r="E9" s="5">
        <v>10</v>
      </c>
    </row>
    <row r="10" spans="1:5" ht="20.100000000000001" customHeight="1" x14ac:dyDescent="0.2">
      <c r="A10" s="2" t="s">
        <v>12</v>
      </c>
      <c r="B10" s="3">
        <v>1</v>
      </c>
      <c r="C10" s="4">
        <v>200000</v>
      </c>
      <c r="D10" s="4">
        <f t="shared" si="0"/>
        <v>200000</v>
      </c>
      <c r="E10" s="5">
        <v>10</v>
      </c>
    </row>
    <row r="11" spans="1:5" ht="20.100000000000001" customHeight="1" x14ac:dyDescent="0.2">
      <c r="A11" s="2" t="s">
        <v>13</v>
      </c>
      <c r="B11" s="3">
        <v>1</v>
      </c>
      <c r="C11" s="4">
        <v>30000</v>
      </c>
      <c r="D11" s="4">
        <f t="shared" si="0"/>
        <v>30000</v>
      </c>
      <c r="E11" s="5">
        <v>10</v>
      </c>
    </row>
    <row r="12" spans="1:5" ht="20.100000000000001" customHeight="1" x14ac:dyDescent="0.2">
      <c r="A12" s="2" t="s">
        <v>14</v>
      </c>
      <c r="B12" s="3">
        <v>1</v>
      </c>
      <c r="C12" s="4">
        <v>160000</v>
      </c>
      <c r="D12" s="4">
        <f t="shared" si="0"/>
        <v>160000</v>
      </c>
      <c r="E12" s="5">
        <v>10</v>
      </c>
    </row>
    <row r="13" spans="1:5" ht="20.100000000000001" customHeight="1" x14ac:dyDescent="0.2">
      <c r="A13" s="2" t="s">
        <v>15</v>
      </c>
      <c r="B13" s="3">
        <v>1</v>
      </c>
      <c r="C13" s="4">
        <v>30000</v>
      </c>
      <c r="D13" s="4">
        <f t="shared" si="0"/>
        <v>30000</v>
      </c>
      <c r="E13" s="5">
        <v>10</v>
      </c>
    </row>
    <row r="14" spans="1:5" ht="20.100000000000001" customHeight="1" x14ac:dyDescent="0.2">
      <c r="A14" s="2" t="s">
        <v>16</v>
      </c>
      <c r="B14" s="3">
        <v>4</v>
      </c>
      <c r="C14" s="4">
        <v>12000</v>
      </c>
      <c r="D14" s="4">
        <f t="shared" si="0"/>
        <v>48000</v>
      </c>
      <c r="E14" s="5">
        <v>10</v>
      </c>
    </row>
    <row r="15" spans="1:5" ht="20.100000000000001" customHeight="1" x14ac:dyDescent="0.2">
      <c r="A15" s="2" t="s">
        <v>17</v>
      </c>
      <c r="B15" s="3">
        <v>3</v>
      </c>
      <c r="C15" s="4">
        <v>133334</v>
      </c>
      <c r="D15" s="4">
        <f t="shared" si="0"/>
        <v>400002</v>
      </c>
      <c r="E15" s="5">
        <v>10</v>
      </c>
    </row>
    <row r="16" spans="1:5" ht="20.100000000000001" customHeight="1" x14ac:dyDescent="0.2">
      <c r="A16" s="2" t="s">
        <v>18</v>
      </c>
      <c r="B16" s="3">
        <v>1</v>
      </c>
      <c r="C16" s="4">
        <v>200000</v>
      </c>
      <c r="D16" s="4">
        <f t="shared" si="0"/>
        <v>200000</v>
      </c>
      <c r="E16" s="5">
        <v>10</v>
      </c>
    </row>
    <row r="17" spans="1:5" ht="20.100000000000001" customHeight="1" x14ac:dyDescent="0.2">
      <c r="A17" s="2" t="s">
        <v>19</v>
      </c>
      <c r="B17" s="3">
        <v>1</v>
      </c>
      <c r="C17" s="4">
        <v>200000</v>
      </c>
      <c r="D17" s="4">
        <f t="shared" si="0"/>
        <v>200000</v>
      </c>
      <c r="E17" s="5">
        <v>10</v>
      </c>
    </row>
    <row r="18" spans="1:5" ht="20.100000000000001" customHeight="1" x14ac:dyDescent="0.2">
      <c r="A18" s="2" t="s">
        <v>20</v>
      </c>
      <c r="B18" s="3">
        <v>8</v>
      </c>
      <c r="C18" s="4">
        <v>13000</v>
      </c>
      <c r="D18" s="4">
        <f t="shared" si="0"/>
        <v>104000</v>
      </c>
      <c r="E18" s="5">
        <v>10</v>
      </c>
    </row>
    <row r="19" spans="1:5" ht="20.100000000000001" customHeight="1" x14ac:dyDescent="0.2">
      <c r="A19" s="2" t="s">
        <v>21</v>
      </c>
      <c r="B19" s="3">
        <v>1</v>
      </c>
      <c r="C19" s="4">
        <v>50000</v>
      </c>
      <c r="D19" s="4">
        <f t="shared" si="0"/>
        <v>50000</v>
      </c>
      <c r="E19" s="5">
        <v>10</v>
      </c>
    </row>
    <row r="20" spans="1:5" ht="20.100000000000001" customHeight="1" x14ac:dyDescent="0.2">
      <c r="A20" s="2" t="s">
        <v>22</v>
      </c>
      <c r="B20" s="3">
        <v>1</v>
      </c>
      <c r="C20" s="4">
        <v>300000</v>
      </c>
      <c r="D20" s="4">
        <f t="shared" si="0"/>
        <v>300000</v>
      </c>
      <c r="E20" s="5">
        <v>10</v>
      </c>
    </row>
    <row r="21" spans="1:5" ht="20.100000000000001" customHeight="1" x14ac:dyDescent="0.2">
      <c r="A21" s="2" t="s">
        <v>23</v>
      </c>
      <c r="B21" s="3">
        <v>1</v>
      </c>
      <c r="C21" s="4">
        <v>140000</v>
      </c>
      <c r="D21" s="4">
        <f t="shared" si="0"/>
        <v>140000</v>
      </c>
      <c r="E21" s="5">
        <v>10</v>
      </c>
    </row>
    <row r="22" spans="1:5" ht="20.100000000000001" customHeight="1" x14ac:dyDescent="0.2">
      <c r="A22" s="2" t="s">
        <v>24</v>
      </c>
      <c r="B22" s="3">
        <v>1</v>
      </c>
      <c r="C22" s="4">
        <v>300000</v>
      </c>
      <c r="D22" s="4">
        <f t="shared" si="0"/>
        <v>300000</v>
      </c>
      <c r="E22" s="5">
        <v>10</v>
      </c>
    </row>
    <row r="23" spans="1:5" ht="20.100000000000001" customHeight="1" x14ac:dyDescent="0.2">
      <c r="A23" s="2" t="s">
        <v>25</v>
      </c>
      <c r="B23" s="3">
        <v>1</v>
      </c>
      <c r="C23" s="4">
        <v>350000</v>
      </c>
      <c r="D23" s="4">
        <f t="shared" si="0"/>
        <v>350000</v>
      </c>
      <c r="E23" s="5">
        <v>10</v>
      </c>
    </row>
    <row r="24" spans="1:5" ht="20.100000000000001" customHeight="1" x14ac:dyDescent="0.2">
      <c r="A24" s="2" t="s">
        <v>26</v>
      </c>
      <c r="B24" s="3">
        <v>1</v>
      </c>
      <c r="C24" s="4">
        <v>27000</v>
      </c>
      <c r="D24" s="4">
        <f t="shared" si="0"/>
        <v>27000</v>
      </c>
      <c r="E24" s="5">
        <v>10</v>
      </c>
    </row>
    <row r="25" spans="1:5" ht="20.100000000000001" customHeight="1" thickBot="1" x14ac:dyDescent="0.25">
      <c r="A25" s="6" t="s">
        <v>27</v>
      </c>
      <c r="B25" s="7">
        <v>1</v>
      </c>
      <c r="C25" s="8">
        <v>120000</v>
      </c>
      <c r="D25" s="8">
        <f t="shared" si="0"/>
        <v>120000</v>
      </c>
      <c r="E25" s="9">
        <v>10</v>
      </c>
    </row>
    <row r="26" spans="1:5" ht="16.5" thickBot="1" x14ac:dyDescent="0.25">
      <c r="A26" s="10" t="s">
        <v>28</v>
      </c>
      <c r="B26" s="11"/>
      <c r="C26" s="11"/>
      <c r="D26" s="12">
        <f>SUM(D4:D25)</f>
        <v>5773122</v>
      </c>
      <c r="E26" s="11"/>
    </row>
    <row r="28" spans="1:5" ht="19.5" thickBot="1" x14ac:dyDescent="0.25">
      <c r="A28" s="20" t="s">
        <v>29</v>
      </c>
      <c r="B28" s="20"/>
      <c r="C28" s="20"/>
      <c r="D28" s="20"/>
      <c r="E28" s="20"/>
    </row>
    <row r="29" spans="1:5" ht="15.75" x14ac:dyDescent="0.2">
      <c r="A29" s="15" t="s">
        <v>30</v>
      </c>
      <c r="B29" s="15" t="s">
        <v>31</v>
      </c>
      <c r="C29" s="16" t="s">
        <v>32</v>
      </c>
      <c r="D29" s="16" t="s">
        <v>33</v>
      </c>
      <c r="E29" s="16" t="s">
        <v>34</v>
      </c>
    </row>
    <row r="30" spans="1:5" ht="16.5" thickBot="1" x14ac:dyDescent="0.25">
      <c r="A30" s="17"/>
      <c r="B30" s="17"/>
      <c r="C30" s="13" t="s">
        <v>35</v>
      </c>
      <c r="D30" s="13" t="s">
        <v>36</v>
      </c>
      <c r="E30" s="13" t="s">
        <v>37</v>
      </c>
    </row>
    <row r="31" spans="1:5" ht="15.75" x14ac:dyDescent="0.2">
      <c r="A31" s="18" t="s">
        <v>38</v>
      </c>
      <c r="B31" s="3">
        <v>2</v>
      </c>
      <c r="C31" s="4">
        <v>145000</v>
      </c>
      <c r="D31" s="4">
        <f>B31*C31</f>
        <v>290000</v>
      </c>
      <c r="E31" s="3">
        <v>5</v>
      </c>
    </row>
    <row r="32" spans="1:5" ht="15.75" x14ac:dyDescent="0.2">
      <c r="A32" s="18" t="s">
        <v>39</v>
      </c>
      <c r="B32" s="3">
        <v>8</v>
      </c>
      <c r="C32" s="4">
        <v>12000</v>
      </c>
      <c r="D32" s="4">
        <f t="shared" ref="D32:D48" si="1">B32*C32</f>
        <v>96000</v>
      </c>
      <c r="E32" s="3">
        <v>5</v>
      </c>
    </row>
    <row r="33" spans="1:5" ht="15.75" x14ac:dyDescent="0.2">
      <c r="A33" s="18" t="s">
        <v>40</v>
      </c>
      <c r="B33" s="3">
        <v>3</v>
      </c>
      <c r="C33" s="4">
        <v>35000</v>
      </c>
      <c r="D33" s="4">
        <f t="shared" si="1"/>
        <v>105000</v>
      </c>
      <c r="E33" s="3">
        <v>5</v>
      </c>
    </row>
    <row r="34" spans="1:5" ht="15.75" x14ac:dyDescent="0.2">
      <c r="A34" s="18" t="s">
        <v>41</v>
      </c>
      <c r="B34" s="3">
        <v>1</v>
      </c>
      <c r="C34" s="4">
        <v>1500000</v>
      </c>
      <c r="D34" s="4">
        <f t="shared" si="1"/>
        <v>1500000</v>
      </c>
      <c r="E34" s="3">
        <v>5</v>
      </c>
    </row>
    <row r="35" spans="1:5" ht="15.75" x14ac:dyDescent="0.2">
      <c r="A35" s="18" t="s">
        <v>42</v>
      </c>
      <c r="B35" s="3">
        <v>1</v>
      </c>
      <c r="C35" s="4">
        <v>350000</v>
      </c>
      <c r="D35" s="4">
        <f t="shared" si="1"/>
        <v>350000</v>
      </c>
      <c r="E35" s="3">
        <v>5</v>
      </c>
    </row>
    <row r="36" spans="1:5" ht="15.75" x14ac:dyDescent="0.2">
      <c r="A36" s="18" t="s">
        <v>43</v>
      </c>
      <c r="B36" s="3">
        <v>1</v>
      </c>
      <c r="C36" s="4">
        <v>700000</v>
      </c>
      <c r="D36" s="4">
        <f t="shared" si="1"/>
        <v>700000</v>
      </c>
      <c r="E36" s="3" t="s">
        <v>44</v>
      </c>
    </row>
    <row r="37" spans="1:5" ht="15.75" x14ac:dyDescent="0.2">
      <c r="A37" s="18" t="s">
        <v>45</v>
      </c>
      <c r="B37" s="3">
        <v>1</v>
      </c>
      <c r="C37" s="4">
        <v>35000</v>
      </c>
      <c r="D37" s="4">
        <f t="shared" si="1"/>
        <v>35000</v>
      </c>
      <c r="E37" s="3">
        <v>5</v>
      </c>
    </row>
    <row r="38" spans="1:5" ht="15.75" x14ac:dyDescent="0.2">
      <c r="A38" s="18" t="s">
        <v>46</v>
      </c>
      <c r="B38" s="3">
        <v>1</v>
      </c>
      <c r="C38" s="4">
        <v>1100000</v>
      </c>
      <c r="D38" s="4">
        <f t="shared" si="1"/>
        <v>1100000</v>
      </c>
      <c r="E38" s="3">
        <v>5</v>
      </c>
    </row>
    <row r="39" spans="1:5" ht="15.75" x14ac:dyDescent="0.2">
      <c r="A39" s="18" t="s">
        <v>47</v>
      </c>
      <c r="B39" s="3">
        <v>1</v>
      </c>
      <c r="C39" s="4">
        <v>60000</v>
      </c>
      <c r="D39" s="4">
        <f t="shared" si="1"/>
        <v>60000</v>
      </c>
      <c r="E39" s="3">
        <v>5</v>
      </c>
    </row>
    <row r="40" spans="1:5" ht="15.75" x14ac:dyDescent="0.2">
      <c r="A40" s="18" t="s">
        <v>48</v>
      </c>
      <c r="B40" s="3">
        <v>1</v>
      </c>
      <c r="C40" s="4">
        <v>395000</v>
      </c>
      <c r="D40" s="4">
        <f t="shared" si="1"/>
        <v>395000</v>
      </c>
      <c r="E40" s="3">
        <v>5</v>
      </c>
    </row>
    <row r="41" spans="1:5" ht="15.75" x14ac:dyDescent="0.2">
      <c r="A41" s="18" t="s">
        <v>49</v>
      </c>
      <c r="B41" s="3">
        <v>1</v>
      </c>
      <c r="C41" s="4">
        <v>26000</v>
      </c>
      <c r="D41" s="4">
        <f t="shared" si="1"/>
        <v>26000</v>
      </c>
      <c r="E41" s="3">
        <v>5</v>
      </c>
    </row>
    <row r="42" spans="1:5" ht="15.75" x14ac:dyDescent="0.2">
      <c r="A42" s="18" t="s">
        <v>50</v>
      </c>
      <c r="B42" s="3">
        <v>1</v>
      </c>
      <c r="C42" s="4">
        <v>25500</v>
      </c>
      <c r="D42" s="4">
        <f t="shared" si="1"/>
        <v>25500</v>
      </c>
      <c r="E42" s="3">
        <v>5</v>
      </c>
    </row>
    <row r="43" spans="1:5" ht="15.75" x14ac:dyDescent="0.2">
      <c r="A43" s="18" t="s">
        <v>51</v>
      </c>
      <c r="B43" s="3">
        <v>1</v>
      </c>
      <c r="C43" s="4">
        <v>197000</v>
      </c>
      <c r="D43" s="4">
        <f t="shared" si="1"/>
        <v>197000</v>
      </c>
      <c r="E43" s="3">
        <v>5</v>
      </c>
    </row>
    <row r="44" spans="1:5" ht="15.75" x14ac:dyDescent="0.2">
      <c r="A44" s="18" t="s">
        <v>52</v>
      </c>
      <c r="B44" s="3">
        <v>1</v>
      </c>
      <c r="C44" s="4">
        <v>90000</v>
      </c>
      <c r="D44" s="4">
        <f t="shared" si="1"/>
        <v>90000</v>
      </c>
      <c r="E44" s="3">
        <v>5</v>
      </c>
    </row>
    <row r="45" spans="1:5" ht="15.75" x14ac:dyDescent="0.2">
      <c r="A45" s="18" t="s">
        <v>53</v>
      </c>
      <c r="B45" s="3">
        <v>4</v>
      </c>
      <c r="C45" s="4">
        <v>12000</v>
      </c>
      <c r="D45" s="4">
        <f t="shared" si="1"/>
        <v>48000</v>
      </c>
      <c r="E45" s="3">
        <v>5</v>
      </c>
    </row>
    <row r="46" spans="1:5" ht="15.75" x14ac:dyDescent="0.2">
      <c r="A46" s="18" t="s">
        <v>54</v>
      </c>
      <c r="B46" s="3">
        <v>2</v>
      </c>
      <c r="C46" s="4">
        <v>15000</v>
      </c>
      <c r="D46" s="4">
        <f t="shared" si="1"/>
        <v>30000</v>
      </c>
      <c r="E46" s="3">
        <v>5</v>
      </c>
    </row>
    <row r="47" spans="1:5" ht="15.75" x14ac:dyDescent="0.2">
      <c r="A47" s="18" t="s">
        <v>55</v>
      </c>
      <c r="B47" s="3">
        <v>2</v>
      </c>
      <c r="C47" s="4">
        <v>3000</v>
      </c>
      <c r="D47" s="4">
        <f t="shared" si="1"/>
        <v>6000</v>
      </c>
      <c r="E47" s="3">
        <v>5</v>
      </c>
    </row>
    <row r="48" spans="1:5" ht="16.5" thickBot="1" x14ac:dyDescent="0.25">
      <c r="A48" s="19" t="s">
        <v>56</v>
      </c>
      <c r="B48" s="7">
        <v>1</v>
      </c>
      <c r="C48" s="8">
        <v>50000</v>
      </c>
      <c r="D48" s="8">
        <f t="shared" si="1"/>
        <v>50000</v>
      </c>
      <c r="E48" s="7">
        <v>5</v>
      </c>
    </row>
    <row r="49" spans="1:5" ht="16.5" thickBot="1" x14ac:dyDescent="0.25">
      <c r="A49" s="11" t="s">
        <v>28</v>
      </c>
      <c r="B49" s="11"/>
      <c r="C49" s="11"/>
      <c r="D49" s="12">
        <f>SUM(D31:D48)</f>
        <v>5103500</v>
      </c>
      <c r="E49" s="11"/>
    </row>
    <row r="51" spans="1:5" ht="19.5" thickBot="1" x14ac:dyDescent="0.35">
      <c r="A51" s="27" t="s">
        <v>57</v>
      </c>
      <c r="B51" s="27"/>
    </row>
    <row r="52" spans="1:5" ht="15.75" x14ac:dyDescent="0.2">
      <c r="A52" s="15" t="s">
        <v>58</v>
      </c>
      <c r="B52" s="16" t="s">
        <v>59</v>
      </c>
    </row>
    <row r="53" spans="1:5" ht="16.5" thickBot="1" x14ac:dyDescent="0.25">
      <c r="A53" s="17"/>
      <c r="B53" s="13" t="s">
        <v>60</v>
      </c>
    </row>
    <row r="54" spans="1:5" ht="16.5" thickBot="1" x14ac:dyDescent="0.25">
      <c r="A54" s="21" t="s">
        <v>61</v>
      </c>
      <c r="B54" s="22"/>
    </row>
    <row r="55" spans="1:5" ht="15.75" x14ac:dyDescent="0.2">
      <c r="A55" s="23" t="s">
        <v>62</v>
      </c>
      <c r="B55" s="4">
        <v>2500000</v>
      </c>
    </row>
    <row r="56" spans="1:5" ht="15.75" x14ac:dyDescent="0.2">
      <c r="A56" s="23" t="s">
        <v>63</v>
      </c>
      <c r="B56" s="4">
        <v>200000</v>
      </c>
    </row>
    <row r="57" spans="1:5" ht="15.75" x14ac:dyDescent="0.2">
      <c r="A57" s="23" t="s">
        <v>64</v>
      </c>
      <c r="B57" s="4">
        <v>500000</v>
      </c>
    </row>
    <row r="58" spans="1:5" ht="15.75" x14ac:dyDescent="0.2">
      <c r="A58" s="23" t="s">
        <v>65</v>
      </c>
      <c r="B58" s="4">
        <v>300000</v>
      </c>
    </row>
    <row r="59" spans="1:5" ht="16.5" thickBot="1" x14ac:dyDescent="0.25">
      <c r="A59" s="22" t="s">
        <v>66</v>
      </c>
      <c r="B59" s="8">
        <v>300000</v>
      </c>
    </row>
    <row r="60" spans="1:5" ht="15.75" x14ac:dyDescent="0.2">
      <c r="A60" s="24" t="s">
        <v>67</v>
      </c>
      <c r="B60" s="25">
        <f>SUM(B55:B59)</f>
        <v>3800000</v>
      </c>
    </row>
    <row r="61" spans="1:5" ht="16.5" thickBot="1" x14ac:dyDescent="0.25">
      <c r="A61" s="21" t="s">
        <v>68</v>
      </c>
      <c r="B61" s="26"/>
    </row>
    <row r="62" spans="1:5" ht="15.75" x14ac:dyDescent="0.2">
      <c r="A62" s="23" t="s">
        <v>69</v>
      </c>
      <c r="B62" s="4">
        <v>60000</v>
      </c>
    </row>
    <row r="63" spans="1:5" ht="31.5" x14ac:dyDescent="0.2">
      <c r="A63" s="23" t="s">
        <v>70</v>
      </c>
      <c r="B63" s="4">
        <v>2600000</v>
      </c>
    </row>
    <row r="64" spans="1:5" ht="15.75" x14ac:dyDescent="0.2">
      <c r="A64" s="23" t="s">
        <v>71</v>
      </c>
      <c r="B64" s="4">
        <v>20000</v>
      </c>
    </row>
    <row r="65" spans="1:14" ht="15.75" x14ac:dyDescent="0.2">
      <c r="A65" s="23" t="s">
        <v>72</v>
      </c>
      <c r="B65" s="4">
        <v>700000</v>
      </c>
    </row>
    <row r="66" spans="1:14" ht="15.75" x14ac:dyDescent="0.2">
      <c r="A66" s="23" t="s">
        <v>73</v>
      </c>
      <c r="B66" s="4">
        <v>80000</v>
      </c>
    </row>
    <row r="67" spans="1:14" ht="16.5" thickBot="1" x14ac:dyDescent="0.25">
      <c r="A67" s="22" t="s">
        <v>74</v>
      </c>
      <c r="B67" s="8">
        <v>200000</v>
      </c>
    </row>
    <row r="68" spans="1:14" ht="32.25" thickBot="1" x14ac:dyDescent="0.25">
      <c r="A68" s="21" t="s">
        <v>75</v>
      </c>
      <c r="B68" s="12">
        <f>SUM(B62:B67)</f>
        <v>3660000</v>
      </c>
    </row>
    <row r="69" spans="1:14" ht="16.5" thickBot="1" x14ac:dyDescent="0.25">
      <c r="A69" s="21" t="s">
        <v>76</v>
      </c>
      <c r="B69" s="26"/>
    </row>
    <row r="70" spans="1:14" ht="15.75" x14ac:dyDescent="0.2">
      <c r="A70" s="23" t="s">
        <v>77</v>
      </c>
      <c r="B70" s="4">
        <v>115000</v>
      </c>
    </row>
    <row r="71" spans="1:14" ht="15.75" x14ac:dyDescent="0.2">
      <c r="A71" s="23" t="s">
        <v>78</v>
      </c>
      <c r="B71" s="4">
        <v>110000</v>
      </c>
    </row>
    <row r="72" spans="1:14" ht="15.75" x14ac:dyDescent="0.2">
      <c r="A72" s="23" t="s">
        <v>79</v>
      </c>
      <c r="B72" s="4">
        <v>17400</v>
      </c>
    </row>
    <row r="73" spans="1:14" ht="15.75" x14ac:dyDescent="0.2">
      <c r="A73" s="23" t="s">
        <v>80</v>
      </c>
      <c r="B73" s="4">
        <v>1600000</v>
      </c>
    </row>
    <row r="74" spans="1:14" ht="16.5" thickBot="1" x14ac:dyDescent="0.25">
      <c r="A74" s="22" t="s">
        <v>81</v>
      </c>
      <c r="B74" s="8">
        <v>120000</v>
      </c>
    </row>
    <row r="75" spans="1:14" ht="16.5" thickBot="1" x14ac:dyDescent="0.25">
      <c r="A75" s="21" t="s">
        <v>82</v>
      </c>
      <c r="B75" s="12">
        <f>SUM(B70:B74)</f>
        <v>1962400</v>
      </c>
    </row>
    <row r="76" spans="1:14" ht="32.25" thickBot="1" x14ac:dyDescent="0.25">
      <c r="A76" s="21" t="s">
        <v>83</v>
      </c>
      <c r="B76" s="12">
        <f>B75+B68+B60</f>
        <v>9422400</v>
      </c>
    </row>
    <row r="78" spans="1:14" ht="20.25" x14ac:dyDescent="0.3">
      <c r="A78" s="87" t="s">
        <v>134</v>
      </c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</row>
    <row r="79" spans="1:14" ht="45" x14ac:dyDescent="0.2">
      <c r="A79" s="88" t="s">
        <v>135</v>
      </c>
      <c r="B79" s="88" t="s">
        <v>136</v>
      </c>
      <c r="C79" s="88" t="s">
        <v>137</v>
      </c>
      <c r="D79" s="88" t="s">
        <v>138</v>
      </c>
      <c r="E79" s="89" t="s">
        <v>139</v>
      </c>
      <c r="F79" s="88" t="s">
        <v>140</v>
      </c>
      <c r="G79" s="88" t="s">
        <v>141</v>
      </c>
      <c r="H79" s="88" t="s">
        <v>142</v>
      </c>
      <c r="I79" s="88" t="s">
        <v>143</v>
      </c>
      <c r="J79" s="88" t="s">
        <v>144</v>
      </c>
      <c r="K79" s="88" t="s">
        <v>145</v>
      </c>
      <c r="L79" s="88" t="s">
        <v>146</v>
      </c>
      <c r="M79" s="88" t="s">
        <v>147</v>
      </c>
      <c r="N79" s="88" t="s">
        <v>148</v>
      </c>
    </row>
    <row r="80" spans="1:14" x14ac:dyDescent="0.2">
      <c r="A80" s="90" t="s">
        <v>149</v>
      </c>
      <c r="B80" s="88"/>
      <c r="C80" s="88"/>
      <c r="D80" s="88"/>
      <c r="E80" s="91">
        <v>8.3299999999999999E-2</v>
      </c>
      <c r="F80" s="92">
        <v>0.01</v>
      </c>
      <c r="G80" s="93">
        <v>8.3299999999999999E-2</v>
      </c>
      <c r="H80" s="94">
        <v>4.1700000000000001E-2</v>
      </c>
      <c r="I80" s="92">
        <v>0.09</v>
      </c>
      <c r="J80" s="93">
        <v>0.1013</v>
      </c>
      <c r="K80" s="92">
        <v>0.08</v>
      </c>
      <c r="L80" s="92">
        <v>0.01</v>
      </c>
      <c r="M80" s="88"/>
      <c r="N80" s="88"/>
    </row>
    <row r="81" spans="1:14" x14ac:dyDescent="0.2">
      <c r="A81" s="61" t="s">
        <v>150</v>
      </c>
      <c r="B81" s="43">
        <v>390240</v>
      </c>
      <c r="C81" s="43">
        <v>26400</v>
      </c>
      <c r="D81" s="43">
        <f>B81+C81</f>
        <v>416640</v>
      </c>
      <c r="E81" s="43"/>
      <c r="F81" s="43"/>
      <c r="G81" s="43"/>
      <c r="H81" s="43"/>
      <c r="I81" s="43"/>
      <c r="J81" s="43"/>
      <c r="K81" s="43"/>
      <c r="L81" s="43"/>
      <c r="M81" s="43"/>
      <c r="N81" s="43"/>
    </row>
    <row r="82" spans="1:14" x14ac:dyDescent="0.2">
      <c r="A82" s="61" t="s">
        <v>151</v>
      </c>
      <c r="B82" s="43">
        <v>260160</v>
      </c>
      <c r="C82" s="43">
        <v>26400</v>
      </c>
      <c r="D82" s="43">
        <f>B82+C82</f>
        <v>286560</v>
      </c>
      <c r="E82" s="43"/>
      <c r="F82" s="43"/>
      <c r="G82" s="43"/>
      <c r="H82" s="43"/>
      <c r="I82" s="43"/>
      <c r="J82" s="43"/>
      <c r="K82" s="43"/>
      <c r="L82" s="43"/>
      <c r="M82" s="43"/>
      <c r="N82" s="43"/>
    </row>
    <row r="83" spans="1:14" x14ac:dyDescent="0.2">
      <c r="A83" s="95" t="s">
        <v>152</v>
      </c>
      <c r="B83" s="96">
        <f t="shared" ref="B83:N83" si="2">SUM(B81:B82)</f>
        <v>650400</v>
      </c>
      <c r="C83" s="96">
        <f t="shared" si="2"/>
        <v>52800</v>
      </c>
      <c r="D83" s="96">
        <f t="shared" si="2"/>
        <v>703200</v>
      </c>
      <c r="E83" s="96">
        <f t="shared" si="2"/>
        <v>0</v>
      </c>
      <c r="F83" s="96">
        <f t="shared" si="2"/>
        <v>0</v>
      </c>
      <c r="G83" s="96">
        <f t="shared" si="2"/>
        <v>0</v>
      </c>
      <c r="H83" s="96">
        <f t="shared" si="2"/>
        <v>0</v>
      </c>
      <c r="I83" s="96">
        <f t="shared" si="2"/>
        <v>0</v>
      </c>
      <c r="J83" s="96">
        <f t="shared" si="2"/>
        <v>0</v>
      </c>
      <c r="K83" s="96">
        <f t="shared" si="2"/>
        <v>0</v>
      </c>
      <c r="L83" s="96">
        <f t="shared" si="2"/>
        <v>0</v>
      </c>
      <c r="M83" s="96">
        <f t="shared" si="2"/>
        <v>0</v>
      </c>
      <c r="N83" s="96">
        <f t="shared" si="2"/>
        <v>0</v>
      </c>
    </row>
    <row r="85" spans="1:14" ht="15.75" x14ac:dyDescent="0.25">
      <c r="A85" s="97" t="s">
        <v>153</v>
      </c>
      <c r="B85" s="97"/>
      <c r="C85" s="97"/>
      <c r="D85" s="97"/>
    </row>
    <row r="86" spans="1:14" x14ac:dyDescent="0.2">
      <c r="A86" s="98" t="s">
        <v>154</v>
      </c>
      <c r="B86" s="99" t="s">
        <v>155</v>
      </c>
      <c r="C86" s="99"/>
      <c r="D86" s="99"/>
    </row>
    <row r="87" spans="1:14" x14ac:dyDescent="0.2">
      <c r="A87" s="98"/>
      <c r="B87" s="100" t="s">
        <v>31</v>
      </c>
      <c r="C87" s="100" t="s">
        <v>3</v>
      </c>
      <c r="D87" s="100" t="s">
        <v>156</v>
      </c>
    </row>
    <row r="88" spans="1:14" x14ac:dyDescent="0.2">
      <c r="A88" s="101" t="s">
        <v>157</v>
      </c>
      <c r="B88" s="101">
        <v>3</v>
      </c>
      <c r="C88" s="102">
        <v>26000</v>
      </c>
      <c r="D88" s="102">
        <f t="shared" ref="D88:D93" si="3">B88*C88</f>
        <v>78000</v>
      </c>
    </row>
    <row r="89" spans="1:14" x14ac:dyDescent="0.2">
      <c r="A89" s="101" t="s">
        <v>158</v>
      </c>
      <c r="B89" s="101">
        <v>10</v>
      </c>
      <c r="C89" s="102">
        <v>2000</v>
      </c>
      <c r="D89" s="102">
        <f t="shared" si="3"/>
        <v>20000</v>
      </c>
    </row>
    <row r="90" spans="1:14" x14ac:dyDescent="0.2">
      <c r="A90" s="101" t="s">
        <v>159</v>
      </c>
      <c r="B90" s="101">
        <v>10</v>
      </c>
      <c r="C90" s="102">
        <v>1200</v>
      </c>
      <c r="D90" s="102">
        <f t="shared" si="3"/>
        <v>12000</v>
      </c>
    </row>
    <row r="91" spans="1:14" x14ac:dyDescent="0.2">
      <c r="A91" s="101" t="s">
        <v>160</v>
      </c>
      <c r="B91" s="101">
        <v>3</v>
      </c>
      <c r="C91" s="102">
        <v>35000</v>
      </c>
      <c r="D91" s="102">
        <f t="shared" si="3"/>
        <v>105000</v>
      </c>
    </row>
    <row r="92" spans="1:14" x14ac:dyDescent="0.2">
      <c r="A92" s="101" t="s">
        <v>161</v>
      </c>
      <c r="B92" s="101">
        <v>3</v>
      </c>
      <c r="C92" s="102">
        <v>40000</v>
      </c>
      <c r="D92" s="102">
        <f t="shared" si="3"/>
        <v>120000</v>
      </c>
    </row>
    <row r="93" spans="1:14" x14ac:dyDescent="0.2">
      <c r="A93" s="101" t="s">
        <v>162</v>
      </c>
      <c r="B93" s="101">
        <v>3</v>
      </c>
      <c r="C93" s="102">
        <v>18500</v>
      </c>
      <c r="D93" s="102">
        <f t="shared" si="3"/>
        <v>55500</v>
      </c>
    </row>
    <row r="94" spans="1:14" x14ac:dyDescent="0.2">
      <c r="A94" s="103" t="s">
        <v>163</v>
      </c>
      <c r="B94" s="103"/>
      <c r="C94" s="104"/>
      <c r="D94" s="104">
        <f>SUM(D88:D93)</f>
        <v>390500</v>
      </c>
    </row>
    <row r="96" spans="1:14" ht="20.25" x14ac:dyDescent="0.3">
      <c r="A96" s="87" t="s">
        <v>164</v>
      </c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</row>
    <row r="97" spans="1:16" ht="45" x14ac:dyDescent="0.2">
      <c r="A97" s="88" t="s">
        <v>135</v>
      </c>
      <c r="B97" s="88" t="s">
        <v>136</v>
      </c>
      <c r="C97" s="88" t="s">
        <v>137</v>
      </c>
      <c r="D97" s="88" t="s">
        <v>138</v>
      </c>
      <c r="E97" s="89" t="s">
        <v>139</v>
      </c>
      <c r="F97" s="88" t="s">
        <v>140</v>
      </c>
      <c r="G97" s="88" t="s">
        <v>141</v>
      </c>
      <c r="H97" s="88" t="s">
        <v>142</v>
      </c>
      <c r="I97" s="88" t="s">
        <v>143</v>
      </c>
      <c r="J97" s="88" t="s">
        <v>144</v>
      </c>
      <c r="K97" s="88" t="s">
        <v>145</v>
      </c>
      <c r="L97" s="88" t="s">
        <v>146</v>
      </c>
      <c r="M97" s="88" t="s">
        <v>147</v>
      </c>
      <c r="N97" s="88" t="s">
        <v>148</v>
      </c>
    </row>
    <row r="98" spans="1:16" x14ac:dyDescent="0.2">
      <c r="A98" s="90" t="s">
        <v>149</v>
      </c>
      <c r="B98" s="88"/>
      <c r="C98" s="88"/>
      <c r="D98" s="88"/>
      <c r="E98" s="91">
        <v>8.3299999999999999E-2</v>
      </c>
      <c r="F98" s="92">
        <v>0.01</v>
      </c>
      <c r="G98" s="93">
        <v>8.3299999999999999E-2</v>
      </c>
      <c r="H98" s="94">
        <v>4.1700000000000001E-2</v>
      </c>
      <c r="I98" s="92">
        <v>0.09</v>
      </c>
      <c r="J98" s="93">
        <v>0.1013</v>
      </c>
      <c r="K98" s="92">
        <v>0.08</v>
      </c>
      <c r="L98" s="92">
        <v>0.01</v>
      </c>
      <c r="M98" s="88"/>
      <c r="N98" s="88"/>
      <c r="O98" s="105"/>
      <c r="P98" s="105"/>
    </row>
    <row r="99" spans="1:16" x14ac:dyDescent="0.2">
      <c r="A99" s="106" t="s">
        <v>165</v>
      </c>
      <c r="B99" s="107">
        <v>550000</v>
      </c>
      <c r="C99" s="107"/>
      <c r="D99" s="107">
        <f>B99+C99</f>
        <v>550000</v>
      </c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5"/>
      <c r="P99" s="105"/>
    </row>
    <row r="101" spans="1:16" ht="15.75" x14ac:dyDescent="0.25">
      <c r="A101" s="97" t="s">
        <v>166</v>
      </c>
      <c r="B101" s="97"/>
      <c r="C101" s="97"/>
      <c r="D101" s="97"/>
    </row>
    <row r="102" spans="1:16" x14ac:dyDescent="0.2">
      <c r="A102" s="108" t="s">
        <v>154</v>
      </c>
      <c r="B102" s="99" t="s">
        <v>155</v>
      </c>
      <c r="C102" s="99"/>
      <c r="D102" s="99"/>
    </row>
    <row r="103" spans="1:16" x14ac:dyDescent="0.2">
      <c r="A103" s="108"/>
      <c r="B103" s="88" t="s">
        <v>31</v>
      </c>
      <c r="C103" s="88" t="s">
        <v>3</v>
      </c>
      <c r="D103" s="88" t="s">
        <v>156</v>
      </c>
    </row>
    <row r="104" spans="1:16" x14ac:dyDescent="0.2">
      <c r="A104" s="109" t="s">
        <v>157</v>
      </c>
      <c r="B104" s="109">
        <v>3</v>
      </c>
      <c r="C104" s="110">
        <v>26000</v>
      </c>
      <c r="D104" s="110"/>
    </row>
    <row r="105" spans="1:16" x14ac:dyDescent="0.2">
      <c r="A105" s="109" t="s">
        <v>162</v>
      </c>
      <c r="B105" s="109">
        <v>3</v>
      </c>
      <c r="C105" s="110">
        <v>18500</v>
      </c>
      <c r="D105" s="110"/>
    </row>
    <row r="106" spans="1:16" x14ac:dyDescent="0.2">
      <c r="A106" s="106" t="s">
        <v>163</v>
      </c>
      <c r="B106" s="106"/>
      <c r="C106" s="111"/>
      <c r="D106" s="111"/>
    </row>
    <row r="108" spans="1:16" x14ac:dyDescent="0.2">
      <c r="A108" s="112" t="s">
        <v>167</v>
      </c>
      <c r="B108" s="112"/>
    </row>
    <row r="109" spans="1:16" x14ac:dyDescent="0.2">
      <c r="A109" s="89" t="s">
        <v>168</v>
      </c>
      <c r="B109" s="92">
        <v>0.02</v>
      </c>
    </row>
    <row r="110" spans="1:16" x14ac:dyDescent="0.2">
      <c r="A110" s="113">
        <v>1</v>
      </c>
      <c r="B110" s="114">
        <f>[1]Hoja1!C105*[1]Hoja3!$B$32</f>
        <v>0</v>
      </c>
    </row>
    <row r="111" spans="1:16" x14ac:dyDescent="0.2">
      <c r="A111" s="113">
        <v>2</v>
      </c>
      <c r="B111" s="114">
        <f>[1]Hoja1!D105*[1]Hoja3!B109</f>
        <v>0</v>
      </c>
    </row>
    <row r="112" spans="1:16" x14ac:dyDescent="0.2">
      <c r="A112" s="113">
        <v>3</v>
      </c>
      <c r="B112" s="114">
        <f>[1]Hoja1!E105*[1]Hoja3!B109</f>
        <v>0</v>
      </c>
    </row>
    <row r="113" spans="1:16" x14ac:dyDescent="0.2">
      <c r="A113" s="113">
        <v>4</v>
      </c>
      <c r="B113" s="114">
        <f>[1]Hoja1!F105*[1]Hoja3!B109</f>
        <v>0</v>
      </c>
    </row>
    <row r="114" spans="1:16" x14ac:dyDescent="0.2">
      <c r="A114" s="115">
        <v>5</v>
      </c>
      <c r="B114" s="116">
        <f>[1]Hoja1!G105*[1]Hoja3!B109</f>
        <v>0</v>
      </c>
    </row>
    <row r="115" spans="1:16" x14ac:dyDescent="0.2">
      <c r="A115" s="113"/>
      <c r="B115" s="114"/>
    </row>
    <row r="116" spans="1:16" ht="18" x14ac:dyDescent="0.25">
      <c r="A116" s="117" t="s">
        <v>169</v>
      </c>
      <c r="B116" s="117"/>
      <c r="C116" s="117"/>
      <c r="D116" s="117"/>
    </row>
    <row r="117" spans="1:16" x14ac:dyDescent="0.2">
      <c r="A117" s="118" t="s">
        <v>170</v>
      </c>
      <c r="B117" s="119" t="s">
        <v>171</v>
      </c>
      <c r="C117" s="119"/>
      <c r="D117" s="119"/>
    </row>
    <row r="118" spans="1:16" x14ac:dyDescent="0.2">
      <c r="A118" s="118"/>
      <c r="B118" s="120" t="s">
        <v>172</v>
      </c>
      <c r="C118" s="120" t="s">
        <v>173</v>
      </c>
      <c r="D118" s="120" t="s">
        <v>174</v>
      </c>
    </row>
    <row r="119" spans="1:16" x14ac:dyDescent="0.2">
      <c r="A119" s="121" t="s">
        <v>175</v>
      </c>
      <c r="B119" s="122">
        <v>170000</v>
      </c>
      <c r="C119" s="122">
        <v>5</v>
      </c>
      <c r="D119" s="122"/>
    </row>
    <row r="120" spans="1:16" x14ac:dyDescent="0.2">
      <c r="A120" s="121" t="s">
        <v>176</v>
      </c>
      <c r="B120" s="122">
        <v>350000</v>
      </c>
      <c r="C120" s="122">
        <v>3</v>
      </c>
      <c r="D120" s="122"/>
    </row>
    <row r="121" spans="1:16" x14ac:dyDescent="0.2">
      <c r="A121" s="121" t="s">
        <v>177</v>
      </c>
      <c r="B121" s="122">
        <v>350000</v>
      </c>
      <c r="C121" s="122">
        <v>3</v>
      </c>
      <c r="D121" s="122"/>
    </row>
    <row r="122" spans="1:16" x14ac:dyDescent="0.2">
      <c r="A122" s="123" t="s">
        <v>28</v>
      </c>
      <c r="B122" s="124"/>
      <c r="C122" s="124"/>
      <c r="D122" s="125"/>
    </row>
    <row r="123" spans="1:16" x14ac:dyDescent="0.2">
      <c r="A123" s="113"/>
      <c r="B123" s="114"/>
    </row>
    <row r="124" spans="1:16" ht="20.25" x14ac:dyDescent="0.3">
      <c r="A124" s="126" t="s">
        <v>178</v>
      </c>
      <c r="B124" s="126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</row>
    <row r="125" spans="1:16" x14ac:dyDescent="0.2">
      <c r="A125" s="108" t="s">
        <v>179</v>
      </c>
      <c r="B125" s="99" t="s">
        <v>180</v>
      </c>
      <c r="C125" s="99"/>
      <c r="D125" s="99"/>
      <c r="E125" s="127" t="s">
        <v>181</v>
      </c>
      <c r="F125" s="127"/>
      <c r="G125" s="127"/>
      <c r="H125" s="99" t="s">
        <v>182</v>
      </c>
      <c r="I125" s="99"/>
      <c r="J125" s="99"/>
      <c r="K125" s="127" t="s">
        <v>183</v>
      </c>
      <c r="L125" s="127"/>
      <c r="M125" s="127"/>
      <c r="N125" s="99" t="s">
        <v>184</v>
      </c>
      <c r="O125" s="99"/>
      <c r="P125" s="99"/>
    </row>
    <row r="126" spans="1:16" x14ac:dyDescent="0.2">
      <c r="A126" s="108"/>
      <c r="B126" s="88" t="s">
        <v>31</v>
      </c>
      <c r="C126" s="88" t="s">
        <v>185</v>
      </c>
      <c r="D126" s="88" t="s">
        <v>93</v>
      </c>
      <c r="E126" s="88" t="s">
        <v>31</v>
      </c>
      <c r="F126" s="128" t="s">
        <v>185</v>
      </c>
      <c r="G126" s="88" t="s">
        <v>93</v>
      </c>
      <c r="H126" s="88" t="s">
        <v>31</v>
      </c>
      <c r="I126" s="128" t="s">
        <v>185</v>
      </c>
      <c r="J126" s="88" t="s">
        <v>93</v>
      </c>
      <c r="K126" s="88" t="s">
        <v>31</v>
      </c>
      <c r="L126" s="128" t="s">
        <v>185</v>
      </c>
      <c r="M126" s="88" t="s">
        <v>93</v>
      </c>
      <c r="N126" s="88" t="s">
        <v>31</v>
      </c>
      <c r="O126" s="128" t="s">
        <v>185</v>
      </c>
      <c r="P126" s="88" t="s">
        <v>93</v>
      </c>
    </row>
    <row r="127" spans="1:16" ht="15.75" x14ac:dyDescent="0.2">
      <c r="A127" s="129"/>
      <c r="B127" s="100"/>
      <c r="C127" s="100"/>
      <c r="D127" s="100"/>
      <c r="E127" s="100"/>
      <c r="F127" s="130"/>
      <c r="G127" s="100"/>
      <c r="H127" s="100"/>
      <c r="I127" s="130"/>
      <c r="J127" s="100"/>
      <c r="K127" s="100"/>
      <c r="L127" s="130"/>
      <c r="M127" s="100"/>
      <c r="N127" s="100"/>
      <c r="O127" s="131"/>
      <c r="P127" s="100"/>
    </row>
    <row r="128" spans="1:16" x14ac:dyDescent="0.2">
      <c r="A128" s="109" t="s">
        <v>186</v>
      </c>
      <c r="B128" s="110">
        <v>100</v>
      </c>
      <c r="C128" s="110">
        <v>12000</v>
      </c>
      <c r="D128" s="110"/>
      <c r="E128" s="110">
        <v>100</v>
      </c>
      <c r="F128" s="110">
        <f>+C128*(1+$F$92)</f>
        <v>12000</v>
      </c>
      <c r="G128" s="110">
        <f>E128*F128</f>
        <v>1200000</v>
      </c>
      <c r="H128" s="110"/>
      <c r="I128" s="110"/>
      <c r="J128" s="110"/>
      <c r="K128" s="110"/>
      <c r="L128" s="110"/>
      <c r="M128" s="110"/>
      <c r="N128" s="110"/>
      <c r="O128" s="110"/>
      <c r="P128" s="110"/>
    </row>
    <row r="129" spans="1:16" x14ac:dyDescent="0.2">
      <c r="A129" s="109" t="s">
        <v>187</v>
      </c>
      <c r="B129" s="110">
        <v>200</v>
      </c>
      <c r="C129" s="110">
        <v>5000</v>
      </c>
      <c r="D129" s="110"/>
      <c r="E129" s="110"/>
      <c r="F129" s="132">
        <f>+C129*(1+$F$92)</f>
        <v>5000</v>
      </c>
      <c r="G129" s="110"/>
      <c r="H129" s="110"/>
      <c r="I129" s="132">
        <f>+F129*(1+$I$92)</f>
        <v>5000</v>
      </c>
      <c r="J129" s="110"/>
      <c r="K129" s="110">
        <v>100</v>
      </c>
      <c r="L129" s="110">
        <f>+I129*(1+$L$92)</f>
        <v>5000</v>
      </c>
      <c r="M129" s="110">
        <f>K129*L129</f>
        <v>500000</v>
      </c>
      <c r="N129" s="110">
        <v>80</v>
      </c>
      <c r="O129" s="110">
        <f>+L129*(1+$O$92)</f>
        <v>5000</v>
      </c>
      <c r="P129" s="110">
        <f>N129*O129</f>
        <v>400000</v>
      </c>
    </row>
    <row r="130" spans="1:16" x14ac:dyDescent="0.2">
      <c r="A130" s="109" t="s">
        <v>188</v>
      </c>
      <c r="B130" s="110">
        <v>150</v>
      </c>
      <c r="C130" s="110">
        <v>8000</v>
      </c>
      <c r="D130" s="110"/>
      <c r="E130" s="110"/>
      <c r="F130" s="132">
        <f>+C130*(1+$F$92)</f>
        <v>8000</v>
      </c>
      <c r="G130" s="110"/>
      <c r="H130" s="110">
        <v>100</v>
      </c>
      <c r="I130" s="110">
        <f>+F130*(1+$I$92)</f>
        <v>8000</v>
      </c>
      <c r="J130" s="110">
        <f>H130*I130</f>
        <v>800000</v>
      </c>
      <c r="K130" s="110">
        <v>40</v>
      </c>
      <c r="L130" s="110">
        <f>+I130*(1+$L$92)</f>
        <v>8000</v>
      </c>
      <c r="M130" s="110">
        <f>K130*L130</f>
        <v>320000</v>
      </c>
      <c r="N130" s="110">
        <v>50</v>
      </c>
      <c r="O130" s="110">
        <f>+L130*(1+$O$92)</f>
        <v>8000</v>
      </c>
      <c r="P130" s="110">
        <f>N130*O130</f>
        <v>400000</v>
      </c>
    </row>
    <row r="131" spans="1:16" x14ac:dyDescent="0.2">
      <c r="A131" s="109" t="s">
        <v>189</v>
      </c>
      <c r="B131" s="110"/>
      <c r="C131" s="110">
        <v>800</v>
      </c>
      <c r="D131" s="110"/>
      <c r="E131" s="110">
        <v>100</v>
      </c>
      <c r="F131" s="110">
        <f>+C131*(1+$F$92)</f>
        <v>800</v>
      </c>
      <c r="G131" s="110">
        <f>E131*F131</f>
        <v>80000</v>
      </c>
      <c r="H131" s="110">
        <v>150</v>
      </c>
      <c r="I131" s="110">
        <f>+F131*(1+$I$92)</f>
        <v>800</v>
      </c>
      <c r="J131" s="110">
        <f>H131*I131</f>
        <v>120000</v>
      </c>
      <c r="K131" s="110">
        <v>200</v>
      </c>
      <c r="L131" s="110">
        <f>+I131*(1+$L$92)</f>
        <v>800</v>
      </c>
      <c r="M131" s="110">
        <f>K131*L131</f>
        <v>160000</v>
      </c>
      <c r="N131" s="110">
        <v>200</v>
      </c>
      <c r="O131" s="110">
        <f>+L131*(1+$O$92)</f>
        <v>800</v>
      </c>
      <c r="P131" s="110">
        <f>N131*O131</f>
        <v>160000</v>
      </c>
    </row>
    <row r="132" spans="1:16" ht="15.75" x14ac:dyDescent="0.25">
      <c r="A132" s="133" t="s">
        <v>190</v>
      </c>
      <c r="B132" s="110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</row>
    <row r="133" spans="1:16" x14ac:dyDescent="0.2">
      <c r="A133" s="109" t="s">
        <v>191</v>
      </c>
      <c r="B133" s="110">
        <v>300</v>
      </c>
      <c r="C133" s="110">
        <v>615</v>
      </c>
      <c r="D133" s="110"/>
      <c r="E133" s="110">
        <v>300</v>
      </c>
      <c r="F133" s="110">
        <f>+C133*(1+$F$92)</f>
        <v>615</v>
      </c>
      <c r="G133" s="110">
        <f>E133*F133</f>
        <v>184500</v>
      </c>
      <c r="H133" s="110">
        <v>350</v>
      </c>
      <c r="I133" s="110">
        <f>+F133*(1+$I$92)</f>
        <v>615</v>
      </c>
      <c r="J133" s="110">
        <f>H133*I133</f>
        <v>215250</v>
      </c>
      <c r="K133" s="110">
        <v>350</v>
      </c>
      <c r="L133" s="110">
        <f>+I133*(1+$L$92)</f>
        <v>615</v>
      </c>
      <c r="M133" s="110">
        <f>K133*L133</f>
        <v>215250</v>
      </c>
      <c r="N133" s="110">
        <v>350</v>
      </c>
      <c r="O133" s="110">
        <f>+L133*(1+$O$92)</f>
        <v>615</v>
      </c>
      <c r="P133" s="110">
        <f>N133*O133</f>
        <v>215250</v>
      </c>
    </row>
    <row r="134" spans="1:16" x14ac:dyDescent="0.2">
      <c r="A134" s="109" t="s">
        <v>192</v>
      </c>
      <c r="B134" s="110">
        <v>400</v>
      </c>
      <c r="C134" s="110">
        <v>440</v>
      </c>
      <c r="D134" s="110"/>
      <c r="E134" s="110">
        <v>500</v>
      </c>
      <c r="F134" s="110">
        <f>+C134*(1+$F$92)</f>
        <v>440</v>
      </c>
      <c r="G134" s="110">
        <f>E134*F134</f>
        <v>220000</v>
      </c>
      <c r="H134" s="110">
        <v>600</v>
      </c>
      <c r="I134" s="110">
        <f>+F134*(1+$I$92)</f>
        <v>440</v>
      </c>
      <c r="J134" s="110">
        <f>H134*I134</f>
        <v>264000</v>
      </c>
      <c r="K134" s="110">
        <v>600</v>
      </c>
      <c r="L134" s="110">
        <f>+I134*(1+$L$92)</f>
        <v>440</v>
      </c>
      <c r="M134" s="110">
        <f>K134*L134</f>
        <v>264000</v>
      </c>
      <c r="N134" s="110">
        <v>600</v>
      </c>
      <c r="O134" s="110">
        <f>+L134*(1+$O$92)</f>
        <v>440</v>
      </c>
      <c r="P134" s="110">
        <f>N134*O134</f>
        <v>264000</v>
      </c>
    </row>
    <row r="135" spans="1:16" x14ac:dyDescent="0.2">
      <c r="A135" s="109" t="s">
        <v>193</v>
      </c>
      <c r="B135" s="110">
        <v>500</v>
      </c>
      <c r="C135" s="110">
        <v>300</v>
      </c>
      <c r="D135" s="110"/>
      <c r="E135" s="110">
        <v>700</v>
      </c>
      <c r="F135" s="110">
        <f>+C135*(1+$F$92)</f>
        <v>300</v>
      </c>
      <c r="G135" s="110">
        <f>E135*F135</f>
        <v>210000</v>
      </c>
      <c r="H135" s="110">
        <v>800</v>
      </c>
      <c r="I135" s="110">
        <f>+F135*(1+$I$92)</f>
        <v>300</v>
      </c>
      <c r="J135" s="110">
        <f>H135*I135</f>
        <v>240000</v>
      </c>
      <c r="K135" s="110">
        <v>800</v>
      </c>
      <c r="L135" s="110">
        <f>+I135*(1+$L$92)</f>
        <v>300</v>
      </c>
      <c r="M135" s="110">
        <f>K135*L135</f>
        <v>240000</v>
      </c>
      <c r="N135" s="110">
        <v>800</v>
      </c>
      <c r="O135" s="110">
        <f>+L135*(1+$O$92)</f>
        <v>300</v>
      </c>
      <c r="P135" s="110">
        <f>N135*O135</f>
        <v>240000</v>
      </c>
    </row>
    <row r="136" spans="1:16" ht="15.75" x14ac:dyDescent="0.25">
      <c r="A136" s="133" t="s">
        <v>194</v>
      </c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</row>
    <row r="137" spans="1:16" x14ac:dyDescent="0.2">
      <c r="A137" s="109" t="s">
        <v>193</v>
      </c>
      <c r="B137" s="110">
        <v>1000</v>
      </c>
      <c r="C137" s="110">
        <v>300</v>
      </c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</row>
    <row r="138" spans="1:16" ht="15.75" x14ac:dyDescent="0.25">
      <c r="A138" s="133" t="s">
        <v>195</v>
      </c>
      <c r="B138" s="110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</row>
    <row r="139" spans="1:16" x14ac:dyDescent="0.2">
      <c r="A139" s="109" t="s">
        <v>191</v>
      </c>
      <c r="B139" s="110">
        <v>168</v>
      </c>
      <c r="C139" s="110">
        <v>595</v>
      </c>
      <c r="D139" s="110"/>
      <c r="E139" s="110">
        <v>204</v>
      </c>
      <c r="F139" s="110">
        <f>+C139*(1+$F$92)</f>
        <v>595</v>
      </c>
      <c r="G139" s="110">
        <f>E139*F139</f>
        <v>121380</v>
      </c>
      <c r="H139" s="110">
        <v>264</v>
      </c>
      <c r="I139" s="110">
        <f>+F139*(1+$I$92)</f>
        <v>595</v>
      </c>
      <c r="J139" s="110">
        <f>H139*I139</f>
        <v>157080</v>
      </c>
      <c r="K139" s="110">
        <v>312</v>
      </c>
      <c r="L139" s="110">
        <f>+I139*(1+$L$92)</f>
        <v>595</v>
      </c>
      <c r="M139" s="110">
        <f>K139*L139</f>
        <v>185640</v>
      </c>
      <c r="N139" s="110">
        <v>372</v>
      </c>
      <c r="O139" s="110">
        <f>+L139*(1+$O$92)</f>
        <v>595</v>
      </c>
      <c r="P139" s="110">
        <f>N139*O139</f>
        <v>221340</v>
      </c>
    </row>
    <row r="140" spans="1:16" x14ac:dyDescent="0.2">
      <c r="A140" s="109" t="s">
        <v>192</v>
      </c>
      <c r="B140" s="110">
        <v>108</v>
      </c>
      <c r="C140" s="110">
        <v>420</v>
      </c>
      <c r="D140" s="110"/>
      <c r="E140" s="110">
        <v>144</v>
      </c>
      <c r="F140" s="110">
        <f>+C140*(1+$F$92)</f>
        <v>420</v>
      </c>
      <c r="G140" s="110">
        <f>E140*F140</f>
        <v>60480</v>
      </c>
      <c r="H140" s="110">
        <v>180</v>
      </c>
      <c r="I140" s="110">
        <f>+F140*(1+$I$92)</f>
        <v>420</v>
      </c>
      <c r="J140" s="110">
        <f>H140*I140</f>
        <v>75600</v>
      </c>
      <c r="K140" s="110">
        <v>228</v>
      </c>
      <c r="L140" s="110">
        <f>+I140*(1+$L$92)</f>
        <v>420</v>
      </c>
      <c r="M140" s="110">
        <f>K140*L140</f>
        <v>95760</v>
      </c>
      <c r="N140" s="110">
        <v>264</v>
      </c>
      <c r="O140" s="110">
        <f>+L140*(1+$O$92)</f>
        <v>420</v>
      </c>
      <c r="P140" s="110">
        <f>N140*O140</f>
        <v>110880</v>
      </c>
    </row>
    <row r="141" spans="1:16" x14ac:dyDescent="0.2">
      <c r="A141" s="109" t="s">
        <v>193</v>
      </c>
      <c r="B141" s="110">
        <v>180</v>
      </c>
      <c r="C141" s="110">
        <v>280</v>
      </c>
      <c r="D141" s="110"/>
      <c r="E141" s="110">
        <v>240</v>
      </c>
      <c r="F141" s="110">
        <f>+C141*(1+$F$92)</f>
        <v>280</v>
      </c>
      <c r="G141" s="110">
        <f>E141*F141</f>
        <v>67200</v>
      </c>
      <c r="H141" s="110">
        <v>300</v>
      </c>
      <c r="I141" s="110">
        <f>+F141*(1+$I$92)</f>
        <v>280</v>
      </c>
      <c r="J141" s="110">
        <f>H141*I141</f>
        <v>84000</v>
      </c>
      <c r="K141" s="110">
        <v>372</v>
      </c>
      <c r="L141" s="110">
        <f>+I141*(1+$L$92)</f>
        <v>280</v>
      </c>
      <c r="M141" s="110">
        <f>K141*L141</f>
        <v>104160</v>
      </c>
      <c r="N141" s="110">
        <v>432</v>
      </c>
      <c r="O141" s="110">
        <f>+L141*(1+$O$92)</f>
        <v>280</v>
      </c>
      <c r="P141" s="110">
        <f>N141*O141</f>
        <v>120960</v>
      </c>
    </row>
    <row r="142" spans="1:16" ht="15.75" x14ac:dyDescent="0.25">
      <c r="A142" s="134" t="s">
        <v>163</v>
      </c>
      <c r="B142" s="111"/>
      <c r="C142" s="111"/>
      <c r="D142" s="111">
        <f>SUM(D128:D141)</f>
        <v>0</v>
      </c>
      <c r="E142" s="111"/>
      <c r="F142" s="111"/>
      <c r="G142" s="111">
        <f>SUM(G128:G141)</f>
        <v>2143560</v>
      </c>
      <c r="H142" s="111"/>
      <c r="I142" s="111"/>
      <c r="J142" s="111">
        <f>SUM(J128:J141)</f>
        <v>1955930</v>
      </c>
      <c r="K142" s="111"/>
      <c r="L142" s="111"/>
      <c r="M142" s="111">
        <f>SUM(M128:M141)</f>
        <v>2084810</v>
      </c>
      <c r="N142" s="111"/>
      <c r="O142" s="111"/>
      <c r="P142" s="111">
        <f>SUM(P128:P141)</f>
        <v>2132430</v>
      </c>
    </row>
    <row r="143" spans="1:16" x14ac:dyDescent="0.2">
      <c r="A143" s="113"/>
      <c r="B143" s="114"/>
    </row>
    <row r="144" spans="1:16" x14ac:dyDescent="0.2">
      <c r="A144" s="113"/>
      <c r="B144" s="114"/>
    </row>
    <row r="145" spans="1:6" x14ac:dyDescent="0.2">
      <c r="A145" s="105"/>
      <c r="B145" s="105"/>
    </row>
    <row r="146" spans="1:6" ht="15.75" x14ac:dyDescent="0.2">
      <c r="A146" s="135" t="s">
        <v>196</v>
      </c>
      <c r="B146" s="135"/>
      <c r="C146" s="135"/>
      <c r="D146" s="135"/>
      <c r="E146" s="135"/>
      <c r="F146" s="135"/>
    </row>
    <row r="147" spans="1:6" ht="15.75" x14ac:dyDescent="0.25">
      <c r="A147" s="136" t="s">
        <v>197</v>
      </c>
      <c r="B147" s="137" t="s">
        <v>198</v>
      </c>
      <c r="C147" s="137" t="s">
        <v>199</v>
      </c>
      <c r="D147" s="137" t="s">
        <v>200</v>
      </c>
      <c r="E147" s="137" t="s">
        <v>201</v>
      </c>
      <c r="F147" s="138" t="s">
        <v>202</v>
      </c>
    </row>
    <row r="148" spans="1:6" x14ac:dyDescent="0.2">
      <c r="A148" s="139" t="s">
        <v>203</v>
      </c>
      <c r="B148" s="140"/>
      <c r="C148" s="140"/>
      <c r="D148" s="140"/>
      <c r="E148" s="140"/>
      <c r="F148" s="140"/>
    </row>
    <row r="149" spans="1:6" x14ac:dyDescent="0.2">
      <c r="A149" s="141" t="s">
        <v>204</v>
      </c>
      <c r="B149" s="140"/>
      <c r="C149" s="140"/>
      <c r="D149" s="140"/>
      <c r="E149" s="140"/>
      <c r="F149" s="140"/>
    </row>
    <row r="150" spans="1:6" x14ac:dyDescent="0.2">
      <c r="A150" s="139" t="s">
        <v>205</v>
      </c>
      <c r="B150" s="140"/>
      <c r="C150" s="140"/>
      <c r="D150" s="140"/>
      <c r="E150" s="140"/>
      <c r="F150" s="140"/>
    </row>
    <row r="151" spans="1:6" x14ac:dyDescent="0.2">
      <c r="A151" s="139" t="s">
        <v>206</v>
      </c>
      <c r="B151" s="140"/>
      <c r="C151" s="140"/>
      <c r="D151" s="140"/>
      <c r="E151" s="140"/>
      <c r="F151" s="140"/>
    </row>
    <row r="152" spans="1:6" x14ac:dyDescent="0.2">
      <c r="A152" s="139" t="s">
        <v>207</v>
      </c>
      <c r="B152" s="113"/>
      <c r="C152" s="113"/>
      <c r="D152" s="113"/>
      <c r="E152" s="113"/>
      <c r="F152" s="113"/>
    </row>
    <row r="153" spans="1:6" x14ac:dyDescent="0.2">
      <c r="A153" s="139" t="s">
        <v>208</v>
      </c>
      <c r="B153" s="140"/>
      <c r="C153" s="140"/>
      <c r="D153" s="140"/>
      <c r="E153" s="140"/>
      <c r="F153" s="140"/>
    </row>
    <row r="154" spans="1:6" x14ac:dyDescent="0.2">
      <c r="A154" s="139" t="s">
        <v>209</v>
      </c>
      <c r="B154" s="140"/>
      <c r="C154" s="140"/>
      <c r="D154" s="140"/>
      <c r="E154" s="140"/>
      <c r="F154" s="140"/>
    </row>
    <row r="155" spans="1:6" x14ac:dyDescent="0.2">
      <c r="A155" s="139" t="s">
        <v>210</v>
      </c>
      <c r="B155" s="140"/>
      <c r="C155" s="140"/>
      <c r="D155" s="140"/>
      <c r="E155" s="140"/>
      <c r="F155" s="140"/>
    </row>
    <row r="156" spans="1:6" x14ac:dyDescent="0.2">
      <c r="A156" s="139" t="s">
        <v>211</v>
      </c>
      <c r="B156" s="140"/>
      <c r="C156" s="140"/>
      <c r="D156" s="140"/>
      <c r="E156" s="140"/>
      <c r="F156" s="140"/>
    </row>
    <row r="157" spans="1:6" ht="31.5" x14ac:dyDescent="0.25">
      <c r="A157" s="136" t="s">
        <v>212</v>
      </c>
      <c r="B157" s="142">
        <f>SUM(B148:B156)</f>
        <v>0</v>
      </c>
      <c r="C157" s="142">
        <f>SUM(C148:C156)</f>
        <v>0</v>
      </c>
      <c r="D157" s="142">
        <f>SUM(D148:D156)</f>
        <v>0</v>
      </c>
      <c r="E157" s="142">
        <f>SUM(E148:E156)</f>
        <v>0</v>
      </c>
      <c r="F157" s="142">
        <f>SUM(F148:F156)</f>
        <v>0</v>
      </c>
    </row>
    <row r="158" spans="1:6" ht="15.75" x14ac:dyDescent="0.2">
      <c r="A158" s="136" t="s">
        <v>213</v>
      </c>
      <c r="B158" s="143"/>
      <c r="C158" s="143"/>
      <c r="D158" s="143"/>
      <c r="E158" s="143"/>
      <c r="F158" s="143"/>
    </row>
    <row r="159" spans="1:6" x14ac:dyDescent="0.2">
      <c r="A159" s="139" t="s">
        <v>203</v>
      </c>
      <c r="B159" s="140"/>
      <c r="C159" s="140"/>
      <c r="D159" s="140"/>
      <c r="E159" s="140"/>
      <c r="F159" s="140"/>
    </row>
    <row r="160" spans="1:6" x14ac:dyDescent="0.2">
      <c r="A160" s="139" t="s">
        <v>214</v>
      </c>
      <c r="B160" s="140"/>
      <c r="C160" s="140"/>
      <c r="D160" s="140"/>
      <c r="E160" s="140"/>
      <c r="F160" s="140"/>
    </row>
    <row r="161" spans="1:6" x14ac:dyDescent="0.2">
      <c r="A161" s="139" t="s">
        <v>215</v>
      </c>
      <c r="B161" s="110"/>
      <c r="C161" s="110"/>
      <c r="D161" s="110"/>
      <c r="E161" s="110"/>
      <c r="F161" s="110"/>
    </row>
    <row r="162" spans="1:6" x14ac:dyDescent="0.2">
      <c r="A162" s="139" t="s">
        <v>216</v>
      </c>
      <c r="B162" s="110"/>
      <c r="C162" s="110"/>
      <c r="D162" s="110"/>
      <c r="E162" s="110"/>
      <c r="F162" s="110"/>
    </row>
    <row r="163" spans="1:6" ht="15.75" x14ac:dyDescent="0.25">
      <c r="A163" s="136" t="s">
        <v>217</v>
      </c>
      <c r="B163" s="144">
        <f>SUM(B159:B162)</f>
        <v>0</v>
      </c>
      <c r="C163" s="144">
        <f>SUM(C159:C162)</f>
        <v>0</v>
      </c>
      <c r="D163" s="144">
        <f>SUM(D159:D162)</f>
        <v>0</v>
      </c>
      <c r="E163" s="144">
        <f>SUM(E159:E162)</f>
        <v>0</v>
      </c>
      <c r="F163" s="144">
        <f>SUM(F159:F162)</f>
        <v>0</v>
      </c>
    </row>
    <row r="164" spans="1:6" ht="31.5" x14ac:dyDescent="0.2">
      <c r="A164" s="145" t="s">
        <v>218</v>
      </c>
    </row>
    <row r="165" spans="1:6" x14ac:dyDescent="0.2">
      <c r="A165" s="146" t="s">
        <v>219</v>
      </c>
      <c r="B165" s="147"/>
      <c r="C165" s="147"/>
      <c r="D165" s="147"/>
      <c r="E165" s="147"/>
      <c r="F165" s="147"/>
    </row>
    <row r="166" spans="1:6" ht="15.75" x14ac:dyDescent="0.25">
      <c r="A166" s="148" t="s">
        <v>220</v>
      </c>
      <c r="B166" s="149">
        <f>B165</f>
        <v>0</v>
      </c>
      <c r="C166" s="149">
        <f t="shared" ref="C166:F166" si="4">C165</f>
        <v>0</v>
      </c>
      <c r="D166" s="149">
        <f t="shared" si="4"/>
        <v>0</v>
      </c>
      <c r="E166" s="149">
        <f t="shared" si="4"/>
        <v>0</v>
      </c>
      <c r="F166" s="149">
        <f t="shared" si="4"/>
        <v>0</v>
      </c>
    </row>
  </sheetData>
  <mergeCells count="25">
    <mergeCell ref="A146:F146"/>
    <mergeCell ref="A125:A126"/>
    <mergeCell ref="B125:D125"/>
    <mergeCell ref="E125:G125"/>
    <mergeCell ref="H125:J125"/>
    <mergeCell ref="K125:M125"/>
    <mergeCell ref="N125:P125"/>
    <mergeCell ref="A102:A103"/>
    <mergeCell ref="B102:D102"/>
    <mergeCell ref="A116:D116"/>
    <mergeCell ref="A117:A118"/>
    <mergeCell ref="B117:D117"/>
    <mergeCell ref="A124:P124"/>
    <mergeCell ref="A78:N78"/>
    <mergeCell ref="A85:D85"/>
    <mergeCell ref="A86:A87"/>
    <mergeCell ref="B86:D86"/>
    <mergeCell ref="A96:N96"/>
    <mergeCell ref="A101:D101"/>
    <mergeCell ref="A2:E2"/>
    <mergeCell ref="A29:A30"/>
    <mergeCell ref="B29:B30"/>
    <mergeCell ref="A28:E28"/>
    <mergeCell ref="A52:A53"/>
    <mergeCell ref="A51:B5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workbookViewId="0">
      <selection activeCell="D46" sqref="D46"/>
    </sheetView>
  </sheetViews>
  <sheetFormatPr baseColWidth="10" defaultRowHeight="15" x14ac:dyDescent="0.2"/>
  <sheetData>
    <row r="1" spans="1:18" ht="23.25" x14ac:dyDescent="0.35">
      <c r="A1" s="28" t="s">
        <v>84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8" x14ac:dyDescent="0.2">
      <c r="A2" s="29" t="s">
        <v>85</v>
      </c>
      <c r="B2" s="30"/>
      <c r="C2" s="29" t="s">
        <v>86</v>
      </c>
      <c r="D2" s="31" t="s">
        <v>87</v>
      </c>
      <c r="E2" s="31"/>
      <c r="F2" s="31"/>
      <c r="G2" s="32" t="s">
        <v>88</v>
      </c>
      <c r="H2" s="32"/>
      <c r="I2" s="32"/>
      <c r="J2" s="32" t="s">
        <v>89</v>
      </c>
      <c r="K2" s="32"/>
      <c r="L2" s="32"/>
      <c r="M2" s="32" t="s">
        <v>90</v>
      </c>
      <c r="N2" s="32"/>
      <c r="O2" s="32"/>
      <c r="P2" s="32" t="s">
        <v>91</v>
      </c>
      <c r="Q2" s="32"/>
      <c r="R2" s="32"/>
    </row>
    <row r="3" spans="1:18" ht="30" x14ac:dyDescent="0.2">
      <c r="A3" s="33"/>
      <c r="B3" s="33"/>
      <c r="C3" s="33"/>
      <c r="D3" s="34" t="s">
        <v>31</v>
      </c>
      <c r="E3" s="34" t="s">
        <v>92</v>
      </c>
      <c r="F3" s="34" t="s">
        <v>93</v>
      </c>
      <c r="G3" s="34" t="s">
        <v>31</v>
      </c>
      <c r="H3" s="34" t="s">
        <v>92</v>
      </c>
      <c r="I3" s="34" t="s">
        <v>93</v>
      </c>
      <c r="J3" s="34" t="s">
        <v>31</v>
      </c>
      <c r="K3" s="34" t="s">
        <v>92</v>
      </c>
      <c r="L3" s="34" t="s">
        <v>93</v>
      </c>
      <c r="M3" s="34" t="s">
        <v>31</v>
      </c>
      <c r="N3" s="34" t="s">
        <v>92</v>
      </c>
      <c r="O3" s="34" t="s">
        <v>93</v>
      </c>
      <c r="P3" s="34" t="s">
        <v>31</v>
      </c>
      <c r="Q3" s="34" t="s">
        <v>92</v>
      </c>
      <c r="R3" s="34" t="s">
        <v>93</v>
      </c>
    </row>
    <row r="4" spans="1:18" x14ac:dyDescent="0.2">
      <c r="A4" s="35" t="s">
        <v>94</v>
      </c>
      <c r="B4" s="35"/>
      <c r="C4" s="36"/>
      <c r="D4" s="37"/>
      <c r="E4" s="37"/>
      <c r="F4" s="37"/>
      <c r="G4" s="37"/>
      <c r="H4" s="38"/>
      <c r="I4" s="37"/>
      <c r="J4" s="37"/>
      <c r="K4" s="39"/>
      <c r="L4" s="37"/>
      <c r="M4" s="37"/>
      <c r="N4" s="39"/>
      <c r="O4" s="37"/>
      <c r="P4" s="37"/>
      <c r="Q4" s="40"/>
      <c r="R4" s="37"/>
    </row>
    <row r="5" spans="1:18" ht="16.5" x14ac:dyDescent="0.2">
      <c r="A5" s="41" t="s">
        <v>95</v>
      </c>
      <c r="B5" s="41"/>
      <c r="C5" s="42" t="s">
        <v>96</v>
      </c>
      <c r="D5" s="43">
        <v>153659</v>
      </c>
      <c r="E5" s="44">
        <v>0.35399999999999998</v>
      </c>
      <c r="F5" s="45"/>
      <c r="G5" s="43">
        <v>169161</v>
      </c>
      <c r="H5" s="46"/>
      <c r="I5" s="45"/>
      <c r="J5" s="43">
        <v>185124</v>
      </c>
      <c r="K5" s="46"/>
      <c r="L5" s="45"/>
      <c r="M5" s="43">
        <v>201561</v>
      </c>
      <c r="N5" s="47"/>
      <c r="O5" s="48"/>
      <c r="P5" s="43">
        <v>218481</v>
      </c>
      <c r="Q5" s="49"/>
      <c r="R5" s="45"/>
    </row>
    <row r="6" spans="1:18" x14ac:dyDescent="0.2">
      <c r="A6" s="41" t="s">
        <v>97</v>
      </c>
      <c r="B6" s="41"/>
      <c r="C6" s="50" t="s">
        <v>98</v>
      </c>
      <c r="D6" s="51">
        <v>106.4</v>
      </c>
      <c r="E6" s="52">
        <v>4500</v>
      </c>
      <c r="F6" s="45"/>
      <c r="G6" s="51">
        <v>117.2</v>
      </c>
      <c r="H6" s="45"/>
      <c r="I6" s="45"/>
      <c r="J6" s="51">
        <v>128.19999999999999</v>
      </c>
      <c r="K6" s="45"/>
      <c r="L6" s="45"/>
      <c r="M6" s="51">
        <v>139.6</v>
      </c>
      <c r="N6" s="45"/>
      <c r="O6" s="48"/>
      <c r="P6" s="51">
        <v>151.30000000000001</v>
      </c>
      <c r="Q6" s="48"/>
      <c r="R6" s="45"/>
    </row>
    <row r="7" spans="1:18" x14ac:dyDescent="0.2">
      <c r="A7" s="41" t="s">
        <v>99</v>
      </c>
      <c r="B7" s="41"/>
      <c r="C7" s="50" t="s">
        <v>98</v>
      </c>
      <c r="D7" s="51">
        <v>136.1</v>
      </c>
      <c r="E7" s="52">
        <v>7500</v>
      </c>
      <c r="F7" s="45"/>
      <c r="G7" s="51">
        <v>149.9</v>
      </c>
      <c r="H7" s="45"/>
      <c r="I7" s="45"/>
      <c r="J7" s="51">
        <v>164</v>
      </c>
      <c r="K7" s="45"/>
      <c r="L7" s="45"/>
      <c r="M7" s="51">
        <v>178.6</v>
      </c>
      <c r="N7" s="45"/>
      <c r="O7" s="48"/>
      <c r="P7" s="51">
        <v>193.6</v>
      </c>
      <c r="Q7" s="48"/>
      <c r="R7" s="45"/>
    </row>
    <row r="8" spans="1:18" x14ac:dyDescent="0.2">
      <c r="A8" s="41" t="s">
        <v>100</v>
      </c>
      <c r="B8" s="41"/>
      <c r="C8" s="50" t="s">
        <v>98</v>
      </c>
      <c r="D8" s="51">
        <v>41.1</v>
      </c>
      <c r="E8" s="52">
        <v>7500</v>
      </c>
      <c r="F8" s="45"/>
      <c r="G8" s="51">
        <v>45.3</v>
      </c>
      <c r="H8" s="45"/>
      <c r="I8" s="45"/>
      <c r="J8" s="51">
        <v>49.5</v>
      </c>
      <c r="K8" s="45"/>
      <c r="L8" s="45"/>
      <c r="M8" s="51">
        <v>53.9</v>
      </c>
      <c r="N8" s="45"/>
      <c r="O8" s="48"/>
      <c r="P8" s="51">
        <v>58.4</v>
      </c>
      <c r="Q8" s="48"/>
      <c r="R8" s="45"/>
    </row>
    <row r="9" spans="1:18" x14ac:dyDescent="0.2">
      <c r="A9" s="41" t="s">
        <v>101</v>
      </c>
      <c r="B9" s="41"/>
      <c r="C9" s="50" t="s">
        <v>98</v>
      </c>
      <c r="D9" s="51">
        <v>4234.8999999999996</v>
      </c>
      <c r="E9" s="52">
        <v>3000</v>
      </c>
      <c r="F9" s="45"/>
      <c r="G9" s="51">
        <v>4662.1000000000004</v>
      </c>
      <c r="H9" s="45"/>
      <c r="I9" s="45"/>
      <c r="J9" s="51">
        <v>5102.1000000000004</v>
      </c>
      <c r="K9" s="45"/>
      <c r="L9" s="45"/>
      <c r="M9" s="51">
        <v>5555.1</v>
      </c>
      <c r="N9" s="45"/>
      <c r="O9" s="48"/>
      <c r="P9" s="51">
        <v>6021.4</v>
      </c>
      <c r="Q9" s="48"/>
      <c r="R9" s="45"/>
    </row>
    <row r="10" spans="1:18" x14ac:dyDescent="0.2">
      <c r="A10" s="41" t="s">
        <v>102</v>
      </c>
      <c r="B10" s="41"/>
      <c r="C10" s="50" t="s">
        <v>98</v>
      </c>
      <c r="D10" s="51">
        <v>4234.8999999999996</v>
      </c>
      <c r="E10" s="52">
        <v>4500</v>
      </c>
      <c r="F10" s="45"/>
      <c r="G10" s="51">
        <v>4662.1000000000004</v>
      </c>
      <c r="H10" s="45"/>
      <c r="I10" s="45"/>
      <c r="J10" s="51">
        <v>5102.1000000000004</v>
      </c>
      <c r="K10" s="45"/>
      <c r="L10" s="45"/>
      <c r="M10" s="51">
        <v>5555.1</v>
      </c>
      <c r="N10" s="45"/>
      <c r="O10" s="48"/>
      <c r="P10" s="51">
        <v>6021.4</v>
      </c>
      <c r="Q10" s="48"/>
      <c r="R10" s="45"/>
    </row>
    <row r="11" spans="1:18" x14ac:dyDescent="0.2">
      <c r="A11" s="41" t="s">
        <v>103</v>
      </c>
      <c r="B11" s="41"/>
      <c r="C11" s="50" t="s">
        <v>98</v>
      </c>
      <c r="D11" s="51">
        <v>50.8</v>
      </c>
      <c r="E11" s="52">
        <v>4800</v>
      </c>
      <c r="F11" s="45"/>
      <c r="G11" s="51">
        <v>55.9</v>
      </c>
      <c r="H11" s="45"/>
      <c r="I11" s="45"/>
      <c r="J11" s="51">
        <v>61.1</v>
      </c>
      <c r="K11" s="45"/>
      <c r="L11" s="45"/>
      <c r="M11" s="51">
        <v>66.599999999999994</v>
      </c>
      <c r="N11" s="45"/>
      <c r="O11" s="48"/>
      <c r="P11" s="51">
        <v>72.099999999999994</v>
      </c>
      <c r="Q11" s="48"/>
      <c r="R11" s="45"/>
    </row>
    <row r="12" spans="1:18" ht="15.75" x14ac:dyDescent="0.25">
      <c r="A12" s="53" t="s">
        <v>104</v>
      </c>
      <c r="B12" s="54"/>
      <c r="C12" s="55"/>
      <c r="D12" s="56"/>
      <c r="E12" s="57"/>
      <c r="F12" s="58">
        <f>SUM(F5:F11)</f>
        <v>0</v>
      </c>
      <c r="G12" s="56"/>
      <c r="H12" s="58"/>
      <c r="I12" s="58">
        <f>SUM(I5:I11)</f>
        <v>0</v>
      </c>
      <c r="J12" s="56"/>
      <c r="K12" s="59"/>
      <c r="L12" s="58">
        <f>SUM(L5:L11)</f>
        <v>0</v>
      </c>
      <c r="M12" s="56"/>
      <c r="N12" s="59"/>
      <c r="O12" s="58">
        <f>SUM(O5:O11)</f>
        <v>0</v>
      </c>
      <c r="P12" s="56"/>
      <c r="Q12" s="59"/>
      <c r="R12" s="58">
        <f>SUM(R5:R11)</f>
        <v>0</v>
      </c>
    </row>
    <row r="13" spans="1:18" ht="15.75" x14ac:dyDescent="0.25">
      <c r="A13" s="60" t="s">
        <v>105</v>
      </c>
      <c r="B13" s="60"/>
      <c r="C13" s="50"/>
      <c r="D13" s="51"/>
      <c r="E13" s="52"/>
      <c r="F13" s="45"/>
      <c r="G13" s="51"/>
      <c r="H13" s="45"/>
      <c r="I13" s="45"/>
      <c r="J13" s="51"/>
      <c r="K13" s="61"/>
      <c r="L13" s="45"/>
      <c r="M13" s="51"/>
      <c r="N13" s="61"/>
      <c r="O13" s="61"/>
      <c r="P13" s="51"/>
      <c r="Q13" s="61"/>
      <c r="R13" s="61"/>
    </row>
    <row r="14" spans="1:18" x14ac:dyDescent="0.2">
      <c r="A14" s="41" t="s">
        <v>106</v>
      </c>
      <c r="B14" s="41"/>
      <c r="C14" s="50" t="s">
        <v>98</v>
      </c>
      <c r="D14" s="62">
        <v>7.7</v>
      </c>
      <c r="E14" s="52">
        <v>31000</v>
      </c>
      <c r="F14" s="45"/>
      <c r="G14" s="51">
        <v>8.5</v>
      </c>
      <c r="H14" s="45"/>
      <c r="I14" s="45"/>
      <c r="J14" s="51">
        <v>9.3000000000000007</v>
      </c>
      <c r="K14" s="45"/>
      <c r="L14" s="45"/>
      <c r="M14" s="51">
        <v>10.1</v>
      </c>
      <c r="N14" s="45"/>
      <c r="O14" s="48"/>
      <c r="P14" s="51">
        <v>11</v>
      </c>
      <c r="Q14" s="48"/>
      <c r="R14" s="45"/>
    </row>
    <row r="15" spans="1:18" x14ac:dyDescent="0.2">
      <c r="A15" s="63" t="s">
        <v>107</v>
      </c>
      <c r="B15" s="63"/>
      <c r="C15" s="50" t="s">
        <v>98</v>
      </c>
      <c r="D15" s="62">
        <v>7.7</v>
      </c>
      <c r="E15" s="52">
        <v>37000</v>
      </c>
      <c r="F15" s="45"/>
      <c r="G15" s="51">
        <v>8.5</v>
      </c>
      <c r="H15" s="45"/>
      <c r="I15" s="45"/>
      <c r="J15" s="51">
        <v>9.3000000000000007</v>
      </c>
      <c r="K15" s="45"/>
      <c r="L15" s="45"/>
      <c r="M15" s="51">
        <v>10.1</v>
      </c>
      <c r="N15" s="45"/>
      <c r="O15" s="48"/>
      <c r="P15" s="51">
        <v>11</v>
      </c>
      <c r="Q15" s="48"/>
      <c r="R15" s="45"/>
    </row>
    <row r="16" spans="1:18" x14ac:dyDescent="0.2">
      <c r="A16" s="63" t="s">
        <v>108</v>
      </c>
      <c r="B16" s="63"/>
      <c r="C16" s="50" t="s">
        <v>98</v>
      </c>
      <c r="D16" s="62">
        <v>7.7</v>
      </c>
      <c r="E16" s="52">
        <v>31000</v>
      </c>
      <c r="F16" s="45"/>
      <c r="G16" s="51">
        <v>8.5</v>
      </c>
      <c r="H16" s="45"/>
      <c r="I16" s="45"/>
      <c r="J16" s="51">
        <v>9.3000000000000007</v>
      </c>
      <c r="K16" s="45"/>
      <c r="L16" s="45"/>
      <c r="M16" s="51">
        <v>10.1</v>
      </c>
      <c r="N16" s="45"/>
      <c r="O16" s="48"/>
      <c r="P16" s="51">
        <v>11</v>
      </c>
      <c r="Q16" s="48"/>
      <c r="R16" s="45"/>
    </row>
    <row r="17" spans="1:18" x14ac:dyDescent="0.2">
      <c r="A17" s="63" t="s">
        <v>109</v>
      </c>
      <c r="B17" s="63"/>
      <c r="C17" s="50" t="s">
        <v>98</v>
      </c>
      <c r="D17" s="62">
        <v>7.7</v>
      </c>
      <c r="E17" s="52">
        <v>25600</v>
      </c>
      <c r="F17" s="45"/>
      <c r="G17" s="51">
        <v>8.5</v>
      </c>
      <c r="H17" s="45"/>
      <c r="I17" s="45"/>
      <c r="J17" s="51">
        <v>9.3000000000000007</v>
      </c>
      <c r="K17" s="45"/>
      <c r="L17" s="45"/>
      <c r="M17" s="51">
        <v>10.1</v>
      </c>
      <c r="N17" s="45"/>
      <c r="O17" s="48"/>
      <c r="P17" s="51">
        <v>11</v>
      </c>
      <c r="Q17" s="48"/>
      <c r="R17" s="45"/>
    </row>
    <row r="18" spans="1:18" x14ac:dyDescent="0.2">
      <c r="A18" s="63" t="s">
        <v>110</v>
      </c>
      <c r="B18" s="63"/>
      <c r="C18" s="50" t="s">
        <v>98</v>
      </c>
      <c r="D18" s="62">
        <v>7.7</v>
      </c>
      <c r="E18" s="52">
        <v>20400</v>
      </c>
      <c r="F18" s="45"/>
      <c r="G18" s="51">
        <v>8.5</v>
      </c>
      <c r="H18" s="45"/>
      <c r="I18" s="45"/>
      <c r="J18" s="51">
        <v>9.3000000000000007</v>
      </c>
      <c r="K18" s="45"/>
      <c r="L18" s="45"/>
      <c r="M18" s="51">
        <v>10.1</v>
      </c>
      <c r="N18" s="45"/>
      <c r="O18" s="48"/>
      <c r="P18" s="51">
        <v>11</v>
      </c>
      <c r="Q18" s="48"/>
      <c r="R18" s="45"/>
    </row>
    <row r="19" spans="1:18" x14ac:dyDescent="0.2">
      <c r="A19" s="63" t="s">
        <v>111</v>
      </c>
      <c r="B19" s="63"/>
      <c r="C19" s="50" t="s">
        <v>98</v>
      </c>
      <c r="D19" s="62">
        <v>7.7</v>
      </c>
      <c r="E19" s="52">
        <v>40000</v>
      </c>
      <c r="F19" s="45"/>
      <c r="G19" s="51">
        <v>8.5</v>
      </c>
      <c r="H19" s="45"/>
      <c r="I19" s="45"/>
      <c r="J19" s="51">
        <v>9.3000000000000007</v>
      </c>
      <c r="K19" s="45"/>
      <c r="L19" s="45"/>
      <c r="M19" s="51">
        <v>10.1</v>
      </c>
      <c r="N19" s="45"/>
      <c r="O19" s="48"/>
      <c r="P19" s="51">
        <v>11</v>
      </c>
      <c r="Q19" s="48"/>
      <c r="R19" s="45"/>
    </row>
    <row r="20" spans="1:18" ht="15.75" x14ac:dyDescent="0.25">
      <c r="A20" s="53" t="s">
        <v>112</v>
      </c>
      <c r="B20" s="54"/>
      <c r="C20" s="55"/>
      <c r="D20" s="56"/>
      <c r="E20" s="57"/>
      <c r="F20" s="58">
        <f>SUM(F14:F19)</f>
        <v>0</v>
      </c>
      <c r="G20" s="56"/>
      <c r="H20" s="58"/>
      <c r="I20" s="58">
        <f>SUM(I14:I19)</f>
        <v>0</v>
      </c>
      <c r="J20" s="56"/>
      <c r="K20" s="59"/>
      <c r="L20" s="58">
        <f>SUM(L14:L19)</f>
        <v>0</v>
      </c>
      <c r="M20" s="56"/>
      <c r="N20" s="59"/>
      <c r="O20" s="58">
        <f>SUM(O14:O19)</f>
        <v>0</v>
      </c>
      <c r="P20" s="56"/>
      <c r="Q20" s="59"/>
      <c r="R20" s="58">
        <f>SUM(R14:R19)</f>
        <v>0</v>
      </c>
    </row>
    <row r="21" spans="1:18" ht="15.75" x14ac:dyDescent="0.25">
      <c r="A21" s="64" t="s">
        <v>113</v>
      </c>
      <c r="B21" s="65"/>
      <c r="C21" s="66"/>
      <c r="D21" s="67"/>
      <c r="E21" s="68"/>
      <c r="F21" s="69"/>
      <c r="G21" s="67"/>
      <c r="H21" s="69"/>
      <c r="I21" s="69"/>
      <c r="J21" s="67"/>
      <c r="K21" s="70"/>
      <c r="L21" s="69"/>
      <c r="M21" s="67"/>
      <c r="N21" s="70"/>
      <c r="O21" s="69"/>
      <c r="P21" s="67"/>
      <c r="Q21" s="70"/>
      <c r="R21" s="69"/>
    </row>
    <row r="22" spans="1:18" x14ac:dyDescent="0.2">
      <c r="A22" s="63" t="s">
        <v>114</v>
      </c>
      <c r="B22" s="63"/>
      <c r="C22" s="50" t="s">
        <v>98</v>
      </c>
      <c r="D22" s="62">
        <v>12.8</v>
      </c>
      <c r="E22" s="52">
        <v>30000</v>
      </c>
      <c r="F22" s="45"/>
      <c r="G22" s="51">
        <v>14.1</v>
      </c>
      <c r="H22" s="45"/>
      <c r="I22" s="45"/>
      <c r="J22" s="51">
        <v>15.5</v>
      </c>
      <c r="K22" s="45"/>
      <c r="L22" s="45"/>
      <c r="M22" s="51">
        <v>16.8</v>
      </c>
      <c r="N22" s="45"/>
      <c r="O22" s="48"/>
      <c r="P22" s="51">
        <v>18.2</v>
      </c>
      <c r="Q22" s="48"/>
      <c r="R22" s="45"/>
    </row>
    <row r="23" spans="1:18" x14ac:dyDescent="0.2">
      <c r="A23" s="63" t="s">
        <v>115</v>
      </c>
      <c r="B23" s="63"/>
      <c r="C23" s="50" t="s">
        <v>98</v>
      </c>
      <c r="D23" s="62">
        <v>12.8</v>
      </c>
      <c r="E23" s="52">
        <v>26000</v>
      </c>
      <c r="F23" s="45"/>
      <c r="G23" s="51">
        <v>14.1</v>
      </c>
      <c r="H23" s="45"/>
      <c r="I23" s="45"/>
      <c r="J23" s="51">
        <v>15.5</v>
      </c>
      <c r="K23" s="45"/>
      <c r="L23" s="45"/>
      <c r="M23" s="51">
        <v>16.8</v>
      </c>
      <c r="N23" s="45"/>
      <c r="O23" s="48"/>
      <c r="P23" s="51">
        <v>18.2</v>
      </c>
      <c r="Q23" s="48"/>
      <c r="R23" s="45"/>
    </row>
    <row r="24" spans="1:18" x14ac:dyDescent="0.2">
      <c r="A24" s="63" t="s">
        <v>116</v>
      </c>
      <c r="B24" s="63"/>
      <c r="C24" s="50" t="s">
        <v>98</v>
      </c>
      <c r="D24" s="62">
        <v>12.8</v>
      </c>
      <c r="E24" s="52">
        <v>25000</v>
      </c>
      <c r="F24" s="45"/>
      <c r="G24" s="51">
        <v>14.1</v>
      </c>
      <c r="H24" s="45"/>
      <c r="I24" s="45"/>
      <c r="J24" s="51">
        <v>15.5</v>
      </c>
      <c r="K24" s="45"/>
      <c r="L24" s="45"/>
      <c r="M24" s="51">
        <v>16.8</v>
      </c>
      <c r="N24" s="45"/>
      <c r="O24" s="48"/>
      <c r="P24" s="51">
        <v>18.2</v>
      </c>
      <c r="Q24" s="48"/>
      <c r="R24" s="45"/>
    </row>
    <row r="25" spans="1:18" x14ac:dyDescent="0.2">
      <c r="A25" s="63" t="s">
        <v>117</v>
      </c>
      <c r="B25" s="63"/>
      <c r="C25" s="50" t="s">
        <v>98</v>
      </c>
      <c r="D25" s="62">
        <v>12.8</v>
      </c>
      <c r="E25" s="52">
        <v>27500</v>
      </c>
      <c r="F25" s="45"/>
      <c r="G25" s="51">
        <v>14.1</v>
      </c>
      <c r="H25" s="45"/>
      <c r="I25" s="45"/>
      <c r="J25" s="51">
        <v>15.5</v>
      </c>
      <c r="K25" s="45"/>
      <c r="L25" s="45"/>
      <c r="M25" s="51">
        <v>16.8</v>
      </c>
      <c r="N25" s="45"/>
      <c r="O25" s="48"/>
      <c r="P25" s="51">
        <v>18.2</v>
      </c>
      <c r="Q25" s="48"/>
      <c r="R25" s="45"/>
    </row>
    <row r="26" spans="1:18" x14ac:dyDescent="0.2">
      <c r="A26" s="63" t="s">
        <v>118</v>
      </c>
      <c r="B26" s="63"/>
      <c r="C26" s="50" t="s">
        <v>98</v>
      </c>
      <c r="D26" s="62">
        <v>12.8</v>
      </c>
      <c r="E26" s="52">
        <v>27000</v>
      </c>
      <c r="F26" s="45"/>
      <c r="G26" s="51">
        <v>14.1</v>
      </c>
      <c r="H26" s="45"/>
      <c r="I26" s="45"/>
      <c r="J26" s="51">
        <v>15.5</v>
      </c>
      <c r="K26" s="45"/>
      <c r="L26" s="45"/>
      <c r="M26" s="51">
        <v>16.8</v>
      </c>
      <c r="N26" s="45"/>
      <c r="O26" s="48"/>
      <c r="P26" s="51">
        <v>18.2</v>
      </c>
      <c r="Q26" s="48"/>
      <c r="R26" s="45"/>
    </row>
    <row r="27" spans="1:18" x14ac:dyDescent="0.2">
      <c r="A27" s="63" t="s">
        <v>119</v>
      </c>
      <c r="B27" s="63"/>
      <c r="C27" s="50" t="s">
        <v>98</v>
      </c>
      <c r="D27" s="62">
        <v>12.8</v>
      </c>
      <c r="E27" s="52">
        <v>22000</v>
      </c>
      <c r="F27" s="45"/>
      <c r="G27" s="51">
        <v>14.1</v>
      </c>
      <c r="H27" s="45"/>
      <c r="I27" s="45"/>
      <c r="J27" s="51">
        <v>15.5</v>
      </c>
      <c r="K27" s="45"/>
      <c r="L27" s="45"/>
      <c r="M27" s="51">
        <v>16.8</v>
      </c>
      <c r="N27" s="45"/>
      <c r="O27" s="48"/>
      <c r="P27" s="51">
        <v>18.2</v>
      </c>
      <c r="Q27" s="48"/>
      <c r="R27" s="45"/>
    </row>
    <row r="28" spans="1:18" ht="15.75" x14ac:dyDescent="0.25">
      <c r="A28" s="53" t="s">
        <v>120</v>
      </c>
      <c r="B28" s="54"/>
      <c r="C28" s="55"/>
      <c r="D28" s="56"/>
      <c r="E28" s="57"/>
      <c r="F28" s="58">
        <f>SUM(F22:F27)</f>
        <v>0</v>
      </c>
      <c r="G28" s="56"/>
      <c r="H28" s="58"/>
      <c r="I28" s="58">
        <f>SUM(I22:I27)</f>
        <v>0</v>
      </c>
      <c r="J28" s="56"/>
      <c r="K28" s="59"/>
      <c r="L28" s="58">
        <f>SUM(L22:L27)</f>
        <v>0</v>
      </c>
      <c r="M28" s="56"/>
      <c r="N28" s="59"/>
      <c r="O28" s="58">
        <f>SUM(O22:O27)</f>
        <v>0</v>
      </c>
      <c r="P28" s="56"/>
      <c r="Q28" s="59"/>
      <c r="R28" s="58">
        <f>SUM(R22:R27)</f>
        <v>0</v>
      </c>
    </row>
    <row r="29" spans="1:18" ht="15.75" x14ac:dyDescent="0.25">
      <c r="A29" s="71" t="s">
        <v>121</v>
      </c>
      <c r="B29" s="72"/>
      <c r="C29" s="73"/>
      <c r="D29" s="74"/>
      <c r="E29" s="75"/>
      <c r="F29" s="76">
        <f>+F28+F20+F12</f>
        <v>0</v>
      </c>
      <c r="G29" s="74"/>
      <c r="H29" s="76"/>
      <c r="I29" s="76">
        <f>+I28+I20+I12</f>
        <v>0</v>
      </c>
      <c r="J29" s="74"/>
      <c r="K29" s="77"/>
      <c r="L29" s="76">
        <f>+L28+L20+L12</f>
        <v>0</v>
      </c>
      <c r="M29" s="74"/>
      <c r="N29" s="77"/>
      <c r="O29" s="76">
        <f>+O28+O20+O12</f>
        <v>0</v>
      </c>
      <c r="P29" s="74"/>
      <c r="Q29" s="77"/>
      <c r="R29" s="76">
        <f>+R28+R20+R12</f>
        <v>0</v>
      </c>
    </row>
    <row r="30" spans="1:18" ht="15.75" x14ac:dyDescent="0.25">
      <c r="A30" s="64" t="s">
        <v>122</v>
      </c>
      <c r="B30" s="64"/>
      <c r="C30" s="66"/>
      <c r="D30" s="67"/>
      <c r="E30" s="68"/>
      <c r="F30" s="69"/>
      <c r="G30" s="67"/>
      <c r="H30" s="69"/>
      <c r="I30" s="69"/>
      <c r="J30" s="67"/>
      <c r="K30" s="70"/>
      <c r="L30" s="69"/>
      <c r="M30" s="67"/>
      <c r="N30" s="70"/>
      <c r="O30" s="69"/>
      <c r="P30" s="67"/>
      <c r="Q30" s="70"/>
      <c r="R30" s="69"/>
    </row>
    <row r="31" spans="1:18" x14ac:dyDescent="0.2">
      <c r="A31" s="41" t="s">
        <v>123</v>
      </c>
      <c r="B31" s="41"/>
      <c r="C31" s="50" t="s">
        <v>124</v>
      </c>
      <c r="D31" s="78">
        <v>129944</v>
      </c>
      <c r="E31" s="52">
        <v>195</v>
      </c>
      <c r="F31" s="45"/>
      <c r="G31" s="43">
        <v>143053</v>
      </c>
      <c r="H31" s="45"/>
      <c r="I31" s="45"/>
      <c r="J31" s="43">
        <v>156553</v>
      </c>
      <c r="K31" s="45"/>
      <c r="L31" s="45"/>
      <c r="M31" s="43">
        <v>170453</v>
      </c>
      <c r="N31" s="45"/>
      <c r="O31" s="48"/>
      <c r="P31" s="43">
        <v>184762</v>
      </c>
      <c r="Q31" s="48"/>
      <c r="R31" s="45"/>
    </row>
    <row r="32" spans="1:18" x14ac:dyDescent="0.2">
      <c r="A32" s="41" t="s">
        <v>125</v>
      </c>
      <c r="B32" s="41"/>
      <c r="C32" s="50" t="s">
        <v>124</v>
      </c>
      <c r="D32" s="78">
        <v>92195</v>
      </c>
      <c r="E32" s="79">
        <v>11.25</v>
      </c>
      <c r="F32" s="45"/>
      <c r="G32" s="43">
        <v>101496</v>
      </c>
      <c r="H32" s="45"/>
      <c r="I32" s="45"/>
      <c r="J32" s="43">
        <v>111074</v>
      </c>
      <c r="K32" s="45"/>
      <c r="L32" s="45"/>
      <c r="M32" s="43">
        <v>120936</v>
      </c>
      <c r="N32" s="45"/>
      <c r="O32" s="48"/>
      <c r="P32" s="43">
        <v>131088</v>
      </c>
      <c r="Q32" s="48"/>
      <c r="R32" s="45"/>
    </row>
    <row r="33" spans="1:18" x14ac:dyDescent="0.2">
      <c r="A33" s="41" t="s">
        <v>126</v>
      </c>
      <c r="B33" s="41"/>
      <c r="C33" s="50" t="s">
        <v>124</v>
      </c>
      <c r="D33" s="78">
        <v>153659</v>
      </c>
      <c r="E33" s="52">
        <v>7</v>
      </c>
      <c r="F33" s="45"/>
      <c r="G33" s="43">
        <v>169161</v>
      </c>
      <c r="H33" s="45"/>
      <c r="I33" s="45"/>
      <c r="J33" s="43">
        <v>185124</v>
      </c>
      <c r="K33" s="45"/>
      <c r="L33" s="45"/>
      <c r="M33" s="43">
        <v>201561</v>
      </c>
      <c r="N33" s="45"/>
      <c r="O33" s="48"/>
      <c r="P33" s="43">
        <v>218481</v>
      </c>
      <c r="Q33" s="48"/>
      <c r="R33" s="45"/>
    </row>
    <row r="34" spans="1:18" x14ac:dyDescent="0.2">
      <c r="A34" s="63" t="s">
        <v>127</v>
      </c>
      <c r="B34" s="63"/>
      <c r="C34" s="50" t="s">
        <v>124</v>
      </c>
      <c r="D34" s="78">
        <v>129944</v>
      </c>
      <c r="E34" s="52">
        <v>35</v>
      </c>
      <c r="F34" s="45"/>
      <c r="G34" s="43">
        <v>143053</v>
      </c>
      <c r="H34" s="45"/>
      <c r="I34" s="45"/>
      <c r="J34" s="43">
        <v>156553</v>
      </c>
      <c r="K34" s="45"/>
      <c r="L34" s="45"/>
      <c r="M34" s="43">
        <v>170453</v>
      </c>
      <c r="N34" s="45"/>
      <c r="O34" s="48"/>
      <c r="P34" s="43">
        <v>184762</v>
      </c>
      <c r="Q34" s="48"/>
      <c r="R34" s="45"/>
    </row>
    <row r="35" spans="1:18" x14ac:dyDescent="0.2">
      <c r="A35" s="63" t="s">
        <v>128</v>
      </c>
      <c r="B35" s="63"/>
      <c r="C35" s="50" t="s">
        <v>124</v>
      </c>
      <c r="D35" s="78">
        <v>3842</v>
      </c>
      <c r="E35" s="52">
        <v>15</v>
      </c>
      <c r="F35" s="45"/>
      <c r="G35" s="43">
        <v>4229</v>
      </c>
      <c r="H35" s="45"/>
      <c r="I35" s="45"/>
      <c r="J35" s="43">
        <v>4629</v>
      </c>
      <c r="K35" s="45"/>
      <c r="L35" s="45"/>
      <c r="M35" s="43">
        <v>5039</v>
      </c>
      <c r="N35" s="45"/>
      <c r="O35" s="48"/>
      <c r="P35" s="43">
        <v>4562</v>
      </c>
      <c r="Q35" s="48"/>
      <c r="R35" s="45"/>
    </row>
    <row r="36" spans="1:18" x14ac:dyDescent="0.2">
      <c r="A36" s="63" t="s">
        <v>129</v>
      </c>
      <c r="B36" s="63"/>
      <c r="C36" s="50" t="s">
        <v>124</v>
      </c>
      <c r="D36" s="78">
        <v>6403</v>
      </c>
      <c r="E36" s="52">
        <v>17</v>
      </c>
      <c r="F36" s="45"/>
      <c r="G36" s="43">
        <v>7049</v>
      </c>
      <c r="H36" s="45"/>
      <c r="I36" s="45"/>
      <c r="J36" s="43">
        <v>7713</v>
      </c>
      <c r="K36" s="45"/>
      <c r="L36" s="45"/>
      <c r="M36" s="43">
        <v>8399</v>
      </c>
      <c r="N36" s="45"/>
      <c r="O36" s="48"/>
      <c r="P36" s="43">
        <v>9104</v>
      </c>
      <c r="Q36" s="48"/>
      <c r="R36" s="45"/>
    </row>
    <row r="37" spans="1:18" x14ac:dyDescent="0.2">
      <c r="A37" s="63" t="s">
        <v>130</v>
      </c>
      <c r="B37" s="63"/>
      <c r="C37" s="50" t="s">
        <v>124</v>
      </c>
      <c r="D37" s="78">
        <v>5415</v>
      </c>
      <c r="E37" s="52">
        <v>40</v>
      </c>
      <c r="F37" s="45"/>
      <c r="G37" s="43">
        <v>5961</v>
      </c>
      <c r="H37" s="45"/>
      <c r="I37" s="45"/>
      <c r="J37" s="43">
        <v>6524</v>
      </c>
      <c r="K37" s="45"/>
      <c r="L37" s="45"/>
      <c r="M37" s="43">
        <v>7103</v>
      </c>
      <c r="N37" s="45"/>
      <c r="O37" s="48"/>
      <c r="P37" s="43">
        <v>7699</v>
      </c>
      <c r="Q37" s="48"/>
      <c r="R37" s="45"/>
    </row>
    <row r="38" spans="1:18" x14ac:dyDescent="0.2">
      <c r="A38" s="63" t="s">
        <v>131</v>
      </c>
      <c r="B38" s="63"/>
      <c r="C38" s="50" t="s">
        <v>124</v>
      </c>
      <c r="D38" s="78">
        <v>5415</v>
      </c>
      <c r="E38" s="52">
        <v>20</v>
      </c>
      <c r="F38" s="45"/>
      <c r="G38" s="43">
        <v>5961</v>
      </c>
      <c r="H38" s="45"/>
      <c r="I38" s="45"/>
      <c r="J38" s="43">
        <v>6524</v>
      </c>
      <c r="K38" s="45"/>
      <c r="L38" s="45"/>
      <c r="M38" s="43">
        <v>7103</v>
      </c>
      <c r="N38" s="45"/>
      <c r="O38" s="48"/>
      <c r="P38" s="43">
        <v>7699</v>
      </c>
      <c r="Q38" s="48"/>
      <c r="R38" s="45"/>
    </row>
    <row r="39" spans="1:18" ht="15.75" x14ac:dyDescent="0.25">
      <c r="A39" s="53" t="s">
        <v>132</v>
      </c>
      <c r="B39" s="54"/>
      <c r="C39" s="55"/>
      <c r="D39" s="56"/>
      <c r="E39" s="57"/>
      <c r="F39" s="58">
        <f>SUM(F31:F38)</f>
        <v>0</v>
      </c>
      <c r="G39" s="56"/>
      <c r="H39" s="58"/>
      <c r="I39" s="58">
        <f>SUM(I31:I38)</f>
        <v>0</v>
      </c>
      <c r="J39" s="56"/>
      <c r="K39" s="59"/>
      <c r="L39" s="58">
        <f>SUM(L31:L38)</f>
        <v>0</v>
      </c>
      <c r="M39" s="56"/>
      <c r="N39" s="59"/>
      <c r="O39" s="58">
        <f>SUM(O31:O38)</f>
        <v>0</v>
      </c>
      <c r="P39" s="56"/>
      <c r="Q39" s="59"/>
      <c r="R39" s="58">
        <f>SUM(R31:R38)</f>
        <v>0</v>
      </c>
    </row>
    <row r="40" spans="1:18" ht="15.75" x14ac:dyDescent="0.25">
      <c r="A40" s="80" t="s">
        <v>133</v>
      </c>
      <c r="B40" s="81"/>
      <c r="C40" s="82"/>
      <c r="D40" s="83"/>
      <c r="E40" s="84"/>
      <c r="F40" s="85">
        <f>+F29+F39</f>
        <v>0</v>
      </c>
      <c r="G40" s="83"/>
      <c r="H40" s="85"/>
      <c r="I40" s="85">
        <f>+I29+I39</f>
        <v>0</v>
      </c>
      <c r="J40" s="83"/>
      <c r="K40" s="86"/>
      <c r="L40" s="85">
        <f>+L29+L39</f>
        <v>0</v>
      </c>
      <c r="M40" s="83"/>
      <c r="N40" s="86"/>
      <c r="O40" s="85">
        <f>+O29+O39</f>
        <v>0</v>
      </c>
      <c r="P40" s="83"/>
      <c r="Q40" s="86"/>
      <c r="R40" s="85">
        <f>+R29+R39</f>
        <v>0</v>
      </c>
    </row>
  </sheetData>
  <mergeCells count="43">
    <mergeCell ref="A35:B35"/>
    <mergeCell ref="A36:B36"/>
    <mergeCell ref="A37:B37"/>
    <mergeCell ref="A38:B38"/>
    <mergeCell ref="A39:B39"/>
    <mergeCell ref="A28:B28"/>
    <mergeCell ref="A30:B30"/>
    <mergeCell ref="A31:B31"/>
    <mergeCell ref="A32:B32"/>
    <mergeCell ref="A33:B33"/>
    <mergeCell ref="A34:B34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4:B4"/>
    <mergeCell ref="A5:B5"/>
    <mergeCell ref="A6:B6"/>
    <mergeCell ref="A7:B7"/>
    <mergeCell ref="A8:B8"/>
    <mergeCell ref="A9:B9"/>
    <mergeCell ref="A1:R1"/>
    <mergeCell ref="A2:B3"/>
    <mergeCell ref="C2:C3"/>
    <mergeCell ref="D2:F2"/>
    <mergeCell ref="G2:I2"/>
    <mergeCell ref="J2:L2"/>
    <mergeCell ref="M2:O2"/>
    <mergeCell ref="P2:R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lucia</dc:creator>
  <cp:lastModifiedBy>Martha lucia</cp:lastModifiedBy>
  <dcterms:created xsi:type="dcterms:W3CDTF">2013-09-13T11:56:07Z</dcterms:created>
  <dcterms:modified xsi:type="dcterms:W3CDTF">2013-09-13T12:08:49Z</dcterms:modified>
</cp:coreProperties>
</file>